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/>
  <workbookProtection workbookAlgorithmName="SHA-512" workbookHashValue="KvfU19DRCEzo6nZ+jtsF9gIINS3l9WvrxWyX4hZ57IvikTSaDI4aofrQHRh+rtn5DfuLCWm2jGArPlXG+8Gg6w==" workbookSaltValue="wPdOo/lxujR2sXQNM8kztg==" workbookSpinCount="100000" lockStructure="1"/>
  <bookViews>
    <workbookView xWindow="0" yWindow="495" windowWidth="28800" windowHeight="15975"/>
  </bookViews>
  <sheets>
    <sheet name="1.ANAGRAFICA" sheetId="1" r:id="rId1"/>
    <sheet name="2.QUADRO LOCALIZZAZIONE INTER." sheetId="2" r:id="rId2"/>
    <sheet name="3.PUNTEGGI - PRI. 1 e PRI.2 " sheetId="3" r:id="rId3"/>
    <sheet name="5.RIEPILOGO PUNTEGGIO" sheetId="5" r:id="rId4"/>
    <sheet name="6.RIEPILOGO SPESA" sheetId="7" r:id="rId5"/>
    <sheet name="Zone rurali + unione comuni" sheetId="11" state="hidden" r:id="rId6"/>
    <sheet name="Tabella GdU" sheetId="9" state="hidden" r:id="rId7"/>
    <sheet name="UNIONI DI COMUNI" sheetId="17" state="hidden" r:id="rId8"/>
  </sheets>
  <externalReferences>
    <externalReference r:id="rId9"/>
  </externalReferences>
  <definedNames>
    <definedName name="_xlnm._FilterDatabase" localSheetId="6" hidden="1">'Tabella GdU'!$A$1:$Q$259</definedName>
    <definedName name="_xlnm._FilterDatabase" localSheetId="7" hidden="1">'UNIONI DI COMUNI'!$A$1:$C$1</definedName>
    <definedName name="_xlnm.Print_Area" localSheetId="0">'1.ANAGRAFICA'!$A$1:$U$18</definedName>
    <definedName name="_xlnm.Print_Area" localSheetId="1">'2.QUADRO LOCALIZZAZIONE INTER.'!$A$1:$F$33</definedName>
    <definedName name="_xlnm.Print_Area" localSheetId="2">'3.PUNTEGGI - PRI. 1 e PRI.2 '!$B$1:$K$12</definedName>
    <definedName name="_xlnm.Print_Area" localSheetId="3">'5.RIEPILOGO PUNTEGGIO'!$B$2:$C$9</definedName>
    <definedName name="_xlnm.Print_Area" localSheetId="4">'6.RIEPILOGO SPESA'!$B$2:$E$18</definedName>
    <definedName name="PROVINCIA">'[1]4 - QUADRO LOCALIZZAZIONE'!$V$2:$V$7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jYUTOKbbAqJGqIxRaZcuAfqqPq+A=="/>
    </ext>
  </extLst>
</workbook>
</file>

<file path=xl/calcChain.xml><?xml version="1.0" encoding="utf-8"?>
<calcChain xmlns="http://schemas.openxmlformats.org/spreadsheetml/2006/main">
  <c r="C4" i="7" l="1"/>
  <c r="F11" i="1" l="1"/>
  <c r="Q11" i="1" s="1"/>
  <c r="E7" i="1"/>
  <c r="C8" i="3" s="1"/>
  <c r="D14" i="7"/>
  <c r="D8" i="7"/>
  <c r="E10" i="7" s="1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P154" i="9"/>
  <c r="P155" i="9"/>
  <c r="P156" i="9"/>
  <c r="P157" i="9"/>
  <c r="P158" i="9"/>
  <c r="P159" i="9"/>
  <c r="P160" i="9"/>
  <c r="P161" i="9"/>
  <c r="P162" i="9"/>
  <c r="P163" i="9"/>
  <c r="P164" i="9"/>
  <c r="P165" i="9"/>
  <c r="P166" i="9"/>
  <c r="P167" i="9"/>
  <c r="P168" i="9"/>
  <c r="P169" i="9"/>
  <c r="P170" i="9"/>
  <c r="P171" i="9"/>
  <c r="P172" i="9"/>
  <c r="P173" i="9"/>
  <c r="P175" i="9"/>
  <c r="P176" i="9"/>
  <c r="P177" i="9"/>
  <c r="P178" i="9"/>
  <c r="P179" i="9"/>
  <c r="P180" i="9"/>
  <c r="P181" i="9"/>
  <c r="P182" i="9"/>
  <c r="P183" i="9"/>
  <c r="P184" i="9"/>
  <c r="P185" i="9"/>
  <c r="P186" i="9"/>
  <c r="P187" i="9"/>
  <c r="P188" i="9"/>
  <c r="P189" i="9"/>
  <c r="P190" i="9"/>
  <c r="P191" i="9"/>
  <c r="P192" i="9"/>
  <c r="P193" i="9"/>
  <c r="P194" i="9"/>
  <c r="P195" i="9"/>
  <c r="P196" i="9"/>
  <c r="P197" i="9"/>
  <c r="P198" i="9"/>
  <c r="P199" i="9"/>
  <c r="P200" i="9"/>
  <c r="P201" i="9"/>
  <c r="P202" i="9"/>
  <c r="P203" i="9"/>
  <c r="P204" i="9"/>
  <c r="P205" i="9"/>
  <c r="P206" i="9"/>
  <c r="P207" i="9"/>
  <c r="P208" i="9"/>
  <c r="P209" i="9"/>
  <c r="P210" i="9"/>
  <c r="P211" i="9"/>
  <c r="P212" i="9"/>
  <c r="P213" i="9"/>
  <c r="P214" i="9"/>
  <c r="P215" i="9"/>
  <c r="P216" i="9"/>
  <c r="P217" i="9"/>
  <c r="P218" i="9"/>
  <c r="P219" i="9"/>
  <c r="P220" i="9"/>
  <c r="P221" i="9"/>
  <c r="P222" i="9"/>
  <c r="P223" i="9"/>
  <c r="P224" i="9"/>
  <c r="P225" i="9"/>
  <c r="P226" i="9"/>
  <c r="P227" i="9"/>
  <c r="P228" i="9"/>
  <c r="P229" i="9"/>
  <c r="P230" i="9"/>
  <c r="P231" i="9"/>
  <c r="P232" i="9"/>
  <c r="P233" i="9"/>
  <c r="P234" i="9"/>
  <c r="P235" i="9"/>
  <c r="P236" i="9"/>
  <c r="P237" i="9"/>
  <c r="P238" i="9"/>
  <c r="P239" i="9"/>
  <c r="P240" i="9"/>
  <c r="P241" i="9"/>
  <c r="P242" i="9"/>
  <c r="P243" i="9"/>
  <c r="P244" i="9"/>
  <c r="P245" i="9"/>
  <c r="P246" i="9"/>
  <c r="P247" i="9"/>
  <c r="P248" i="9"/>
  <c r="P249" i="9"/>
  <c r="P250" i="9"/>
  <c r="P251" i="9"/>
  <c r="P252" i="9"/>
  <c r="P253" i="9"/>
  <c r="P254" i="9"/>
  <c r="P255" i="9"/>
  <c r="P256" i="9"/>
  <c r="P257" i="9"/>
  <c r="P258" i="9"/>
  <c r="P259" i="9"/>
  <c r="P2" i="9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204" i="9"/>
  <c r="O205" i="9"/>
  <c r="O206" i="9"/>
  <c r="O207" i="9"/>
  <c r="O208" i="9"/>
  <c r="O209" i="9"/>
  <c r="O210" i="9"/>
  <c r="O211" i="9"/>
  <c r="O212" i="9"/>
  <c r="O213" i="9"/>
  <c r="O214" i="9"/>
  <c r="O215" i="9"/>
  <c r="O216" i="9"/>
  <c r="O217" i="9"/>
  <c r="O218" i="9"/>
  <c r="O219" i="9"/>
  <c r="O220" i="9"/>
  <c r="O221" i="9"/>
  <c r="O222" i="9"/>
  <c r="O223" i="9"/>
  <c r="O224" i="9"/>
  <c r="O225" i="9"/>
  <c r="O226" i="9"/>
  <c r="O227" i="9"/>
  <c r="O228" i="9"/>
  <c r="O229" i="9"/>
  <c r="O230" i="9"/>
  <c r="O231" i="9"/>
  <c r="O232" i="9"/>
  <c r="O233" i="9"/>
  <c r="O234" i="9"/>
  <c r="O235" i="9"/>
  <c r="O236" i="9"/>
  <c r="O237" i="9"/>
  <c r="O238" i="9"/>
  <c r="O239" i="9"/>
  <c r="O240" i="9"/>
  <c r="O241" i="9"/>
  <c r="O242" i="9"/>
  <c r="O243" i="9"/>
  <c r="O244" i="9"/>
  <c r="O245" i="9"/>
  <c r="O246" i="9"/>
  <c r="O247" i="9"/>
  <c r="O248" i="9"/>
  <c r="O249" i="9"/>
  <c r="O250" i="9"/>
  <c r="O251" i="9"/>
  <c r="O252" i="9"/>
  <c r="O253" i="9"/>
  <c r="O254" i="9"/>
  <c r="O255" i="9"/>
  <c r="O256" i="9"/>
  <c r="O257" i="9"/>
  <c r="O258" i="9"/>
  <c r="O259" i="9"/>
  <c r="O2" i="9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2" i="17"/>
  <c r="F13" i="1"/>
  <c r="J13" i="1" s="1"/>
  <c r="I8" i="3"/>
  <c r="K8" i="3"/>
  <c r="C8" i="5" s="1"/>
  <c r="E11" i="7" l="1"/>
  <c r="S3" i="1"/>
  <c r="J11" i="1"/>
  <c r="L11" i="1"/>
  <c r="S11" i="1" s="1"/>
  <c r="M11" i="1"/>
  <c r="P11" i="1"/>
  <c r="D15" i="7"/>
  <c r="E8" i="3"/>
  <c r="Q13" i="1"/>
  <c r="H174" i="9"/>
  <c r="G174" i="9"/>
  <c r="F174" i="9"/>
  <c r="P174" i="9" s="1"/>
  <c r="H3" i="9"/>
  <c r="G3" i="9"/>
  <c r="F3" i="9"/>
  <c r="P3" i="9" s="1"/>
  <c r="G8" i="3"/>
  <c r="C7" i="5" s="1"/>
  <c r="Q15" i="1"/>
  <c r="Q14" i="1"/>
  <c r="Q12" i="1"/>
  <c r="U7" i="1"/>
  <c r="C5" i="5" l="1"/>
  <c r="C9" i="5" s="1"/>
</calcChain>
</file>

<file path=xl/sharedStrings.xml><?xml version="1.0" encoding="utf-8"?>
<sst xmlns="http://schemas.openxmlformats.org/spreadsheetml/2006/main" count="2759" uniqueCount="971">
  <si>
    <t>FORMULARIO DEGLI INTERVENTI</t>
  </si>
  <si>
    <t xml:space="preserve"> Avviso Pubblico Sottomisura 7.2.B - Investimenti su piccola scala per l’ammodernamento della viabilità comunale secondaria esistente</t>
  </si>
  <si>
    <t>CF/PIVA</t>
  </si>
  <si>
    <t>PROV.</t>
  </si>
  <si>
    <t>BARI</t>
  </si>
  <si>
    <t>SEDE LEGALE</t>
  </si>
  <si>
    <t>TEL.</t>
  </si>
  <si>
    <t>PEC</t>
  </si>
  <si>
    <t>Modalità di partecipazione all'Avviso Pubblico</t>
  </si>
  <si>
    <t>Zona Rurale PSR</t>
  </si>
  <si>
    <t>Grado Urb</t>
  </si>
  <si>
    <t>STC (kmq)</t>
  </si>
  <si>
    <t>Ammissibilità</t>
  </si>
  <si>
    <t>Beneficiario singolo</t>
  </si>
  <si>
    <t>Comune di</t>
  </si>
  <si>
    <t>Aradeo</t>
  </si>
  <si>
    <t>Prov di</t>
  </si>
  <si>
    <t>Un. di Comuni</t>
  </si>
  <si>
    <t>Denominazione</t>
  </si>
  <si>
    <t>Costituito da</t>
  </si>
  <si>
    <t>LUOGO E DATA</t>
  </si>
  <si>
    <t>QUADRO LOCALIZZAZIONE INTERVENTI</t>
  </si>
  <si>
    <t>DEFINIZIONE DEI TRATTI DI STRADA IN PROGETTO</t>
  </si>
  <si>
    <t>TRATTO N°</t>
  </si>
  <si>
    <t>Ente Competente</t>
  </si>
  <si>
    <t>Denominazione della strada comunale extraurbana secondaria</t>
  </si>
  <si>
    <t>Coordinate geografiche INIZIO tratto strada</t>
  </si>
  <si>
    <t>Coordinate geografiche FINE tratto strada</t>
  </si>
  <si>
    <t>Lunghezza (ml)</t>
  </si>
  <si>
    <t>Comune di Alfa</t>
  </si>
  <si>
    <t>nome strada alfa</t>
  </si>
  <si>
    <t>41°06'30.9"N 16°53'30.7"E</t>
  </si>
  <si>
    <t>Comune di Beta</t>
  </si>
  <si>
    <t>nome strada beta</t>
  </si>
  <si>
    <t>Comune di Gamma</t>
  </si>
  <si>
    <t>nome strada gamma</t>
  </si>
  <si>
    <t>MACROCRITERI DI VALUTAZIONE: A) AMBITI TERRITORIALI - B)TIPOLOGIA DI INTERVENTO</t>
  </si>
  <si>
    <t>PRINCIPIO N° 1 - Densità di insediamenti abitativi nelle aree rurali comunali</t>
  </si>
  <si>
    <t xml:space="preserve"> Criterio 1: Grado di Urbanizzazione</t>
  </si>
  <si>
    <t xml:space="preserve"> Criterio 2: Superficie territoriale comunale</t>
  </si>
  <si>
    <t>RIEPILOGO PUNTEGGIO</t>
  </si>
  <si>
    <t>PUNTEGGIO</t>
  </si>
  <si>
    <t>A) Ambiti territoriali</t>
  </si>
  <si>
    <t>(max 45)</t>
  </si>
  <si>
    <t>B) Tipologia delle operazioni attivate</t>
  </si>
  <si>
    <t>2 - Utilizzo di materiali e tecnologie innovativi a basso impatto ambientale</t>
  </si>
  <si>
    <t>3 - Utilizzo della strada oggetto di intervento anche per la mobilità lenta.</t>
  </si>
  <si>
    <t>QUADRO ECONOMICO INTERVENTO</t>
  </si>
  <si>
    <t>A</t>
  </si>
  <si>
    <t>LAVORI</t>
  </si>
  <si>
    <t>A1</t>
  </si>
  <si>
    <t>A2</t>
  </si>
  <si>
    <t>ONERI DELLA SICUREZZA NON SOGGETTI A RIB.</t>
  </si>
  <si>
    <t>B</t>
  </si>
  <si>
    <t>SOMME A DISPOSIZIONE DELL'AMMINISTRAZIONE</t>
  </si>
  <si>
    <t>B2</t>
  </si>
  <si>
    <t>B3</t>
  </si>
  <si>
    <t>IVA E IMPOSTE CONTRIBUTI DOVUTI PER LEGGE SULLE SPESE GENERALI</t>
  </si>
  <si>
    <r>
      <rPr>
        <b/>
        <sz val="12"/>
        <color theme="1"/>
        <rFont val="Times New Roman"/>
        <family val="1"/>
      </rPr>
      <t>Codice Istat</t>
    </r>
  </si>
  <si>
    <r>
      <rPr>
        <b/>
        <sz val="12"/>
        <color theme="1"/>
        <rFont val="Times New Roman"/>
        <family val="1"/>
      </rPr>
      <t>Comune</t>
    </r>
  </si>
  <si>
    <r>
      <rPr>
        <b/>
        <sz val="12"/>
        <color theme="1"/>
        <rFont val="Times New Roman"/>
        <family val="1"/>
      </rPr>
      <t>Zona rurale del PSR 2014/2020</t>
    </r>
  </si>
  <si>
    <t>Provincia</t>
  </si>
  <si>
    <r>
      <rPr>
        <sz val="12"/>
        <color theme="1"/>
        <rFont val="Times New Roman"/>
        <family val="1"/>
      </rPr>
      <t>Accadia</t>
    </r>
  </si>
  <si>
    <r>
      <rPr>
        <sz val="12"/>
        <color theme="1"/>
        <rFont val="Times New Roman"/>
        <family val="1"/>
      </rPr>
      <t>D</t>
    </r>
  </si>
  <si>
    <r>
      <rPr>
        <sz val="12"/>
        <color theme="1"/>
        <rFont val="Times New Roman"/>
        <family val="1"/>
      </rPr>
      <t>Aree rurali con problemi di sviluppo</t>
    </r>
  </si>
  <si>
    <t>FOGGIA</t>
  </si>
  <si>
    <t>Acquarica del Capo</t>
  </si>
  <si>
    <r>
      <rPr>
        <sz val="12"/>
        <color theme="1"/>
        <rFont val="Times New Roman"/>
        <family val="1"/>
      </rPr>
      <t>C</t>
    </r>
  </si>
  <si>
    <r>
      <rPr>
        <sz val="12"/>
        <color theme="1"/>
        <rFont val="Times New Roman"/>
        <family val="1"/>
      </rPr>
      <t>Aree rurali intermedie</t>
    </r>
  </si>
  <si>
    <t>LECCE</t>
  </si>
  <si>
    <r>
      <rPr>
        <sz val="12"/>
        <color theme="1"/>
        <rFont val="Times New Roman"/>
        <family val="1"/>
      </rPr>
      <t>Acquaviva delle Fonti</t>
    </r>
  </si>
  <si>
    <r>
      <rPr>
        <sz val="12"/>
        <color theme="1"/>
        <rFont val="Times New Roman"/>
        <family val="1"/>
      </rPr>
      <t>Adelfia</t>
    </r>
  </si>
  <si>
    <r>
      <rPr>
        <sz val="12"/>
        <color theme="1"/>
        <rFont val="Times New Roman"/>
        <family val="1"/>
      </rPr>
      <t>B</t>
    </r>
  </si>
  <si>
    <r>
      <rPr>
        <sz val="12"/>
        <color theme="1"/>
        <rFont val="Times New Roman"/>
        <family val="1"/>
      </rPr>
      <t>Aree ad agricoltura intensiva specializzata</t>
    </r>
  </si>
  <si>
    <r>
      <rPr>
        <sz val="12"/>
        <color theme="1"/>
        <rFont val="Times New Roman"/>
        <family val="1"/>
      </rPr>
      <t>Alberobello</t>
    </r>
  </si>
  <si>
    <r>
      <rPr>
        <sz val="12"/>
        <color theme="1"/>
        <rFont val="Times New Roman"/>
        <family val="1"/>
      </rPr>
      <t>Alberona</t>
    </r>
  </si>
  <si>
    <r>
      <rPr>
        <sz val="12"/>
        <color theme="1"/>
        <rFont val="Times New Roman"/>
        <family val="1"/>
      </rPr>
      <t>Alessano</t>
    </r>
  </si>
  <si>
    <r>
      <rPr>
        <sz val="12"/>
        <color theme="1"/>
        <rFont val="Times New Roman"/>
        <family val="1"/>
      </rPr>
      <t>Alezio</t>
    </r>
  </si>
  <si>
    <r>
      <rPr>
        <sz val="12"/>
        <color theme="1"/>
        <rFont val="Times New Roman"/>
        <family val="1"/>
      </rPr>
      <t>Alliste</t>
    </r>
  </si>
  <si>
    <r>
      <rPr>
        <sz val="12"/>
        <color theme="1"/>
        <rFont val="Times New Roman"/>
        <family val="1"/>
      </rPr>
      <t>Altamura</t>
    </r>
  </si>
  <si>
    <r>
      <rPr>
        <sz val="12"/>
        <color theme="1"/>
        <rFont val="Times New Roman"/>
        <family val="1"/>
      </rPr>
      <t>Andrano</t>
    </r>
  </si>
  <si>
    <r>
      <rPr>
        <sz val="12"/>
        <color theme="1"/>
        <rFont val="Times New Roman"/>
        <family val="1"/>
      </rPr>
      <t>Andria</t>
    </r>
  </si>
  <si>
    <t>BAT</t>
  </si>
  <si>
    <r>
      <rPr>
        <sz val="12"/>
        <color theme="1"/>
        <rFont val="Times New Roman"/>
        <family val="1"/>
      </rPr>
      <t>Anzano di Puglia</t>
    </r>
  </si>
  <si>
    <r>
      <rPr>
        <sz val="12"/>
        <color theme="1"/>
        <rFont val="Times New Roman"/>
        <family val="1"/>
      </rPr>
      <t>Apricena</t>
    </r>
  </si>
  <si>
    <r>
      <rPr>
        <sz val="12"/>
        <color theme="1"/>
        <rFont val="Times New Roman"/>
        <family val="1"/>
      </rPr>
      <t>Aradeo</t>
    </r>
  </si>
  <si>
    <r>
      <rPr>
        <sz val="12"/>
        <color theme="1"/>
        <rFont val="Times New Roman"/>
        <family val="1"/>
      </rPr>
      <t>Arnesano</t>
    </r>
  </si>
  <si>
    <r>
      <rPr>
        <sz val="12"/>
        <color theme="1"/>
        <rFont val="Times New Roman"/>
        <family val="1"/>
      </rPr>
      <t>Ascoli Satriano</t>
    </r>
  </si>
  <si>
    <r>
      <rPr>
        <sz val="12"/>
        <color theme="1"/>
        <rFont val="Times New Roman"/>
        <family val="1"/>
      </rPr>
      <t>Avetrana</t>
    </r>
  </si>
  <si>
    <t>TARANTO</t>
  </si>
  <si>
    <r>
      <rPr>
        <sz val="12"/>
        <color theme="1"/>
        <rFont val="Times New Roman"/>
        <family val="1"/>
      </rPr>
      <t>Bagnolo del Salento</t>
    </r>
  </si>
  <si>
    <r>
      <rPr>
        <sz val="12"/>
        <color theme="1"/>
        <rFont val="Times New Roman"/>
        <family val="1"/>
      </rPr>
      <t>Bari</t>
    </r>
  </si>
  <si>
    <r>
      <rPr>
        <sz val="12"/>
        <color theme="1"/>
        <rFont val="Times New Roman"/>
        <family val="1"/>
      </rPr>
      <t>A</t>
    </r>
  </si>
  <si>
    <r>
      <rPr>
        <sz val="12"/>
        <color theme="1"/>
        <rFont val="Times New Roman"/>
        <family val="1"/>
      </rPr>
      <t>Aree urbane e periurbane</t>
    </r>
  </si>
  <si>
    <r>
      <rPr>
        <sz val="12"/>
        <color theme="1"/>
        <rFont val="Times New Roman"/>
        <family val="1"/>
      </rPr>
      <t>Barletta</t>
    </r>
  </si>
  <si>
    <r>
      <rPr>
        <sz val="12"/>
        <color theme="1"/>
        <rFont val="Times New Roman"/>
        <family val="1"/>
      </rPr>
      <t>Biccari</t>
    </r>
  </si>
  <si>
    <r>
      <rPr>
        <sz val="12"/>
        <color theme="1"/>
        <rFont val="Times New Roman"/>
        <family val="1"/>
      </rPr>
      <t>Binetto</t>
    </r>
  </si>
  <si>
    <r>
      <rPr>
        <sz val="12"/>
        <color theme="1"/>
        <rFont val="Times New Roman"/>
        <family val="1"/>
      </rPr>
      <t>Bisceglie</t>
    </r>
  </si>
  <si>
    <r>
      <rPr>
        <sz val="12"/>
        <color theme="1"/>
        <rFont val="Times New Roman"/>
        <family val="1"/>
      </rPr>
      <t>Bitetto</t>
    </r>
  </si>
  <si>
    <r>
      <rPr>
        <sz val="12"/>
        <color theme="1"/>
        <rFont val="Times New Roman"/>
        <family val="1"/>
      </rPr>
      <t>Bitonto</t>
    </r>
  </si>
  <si>
    <r>
      <rPr>
        <sz val="12"/>
        <color theme="1"/>
        <rFont val="Times New Roman"/>
        <family val="1"/>
      </rPr>
      <t>Bitritto</t>
    </r>
  </si>
  <si>
    <r>
      <rPr>
        <sz val="12"/>
        <color theme="1"/>
        <rFont val="Times New Roman"/>
        <family val="1"/>
      </rPr>
      <t>Botrugno</t>
    </r>
  </si>
  <si>
    <r>
      <rPr>
        <sz val="12"/>
        <color theme="1"/>
        <rFont val="Times New Roman"/>
        <family val="1"/>
      </rPr>
      <t>Bovino</t>
    </r>
  </si>
  <si>
    <r>
      <rPr>
        <sz val="12"/>
        <color theme="1"/>
        <rFont val="Times New Roman"/>
        <family val="1"/>
      </rPr>
      <t>Brindisi</t>
    </r>
  </si>
  <si>
    <t>BRINDISI</t>
  </si>
  <si>
    <r>
      <rPr>
        <sz val="12"/>
        <color theme="1"/>
        <rFont val="Times New Roman"/>
        <family val="1"/>
      </rPr>
      <t>Cagnano Varano</t>
    </r>
  </si>
  <si>
    <r>
      <rPr>
        <sz val="12"/>
        <color theme="1"/>
        <rFont val="Times New Roman"/>
        <family val="1"/>
      </rPr>
      <t>Calimera</t>
    </r>
  </si>
  <si>
    <r>
      <rPr>
        <sz val="12"/>
        <color theme="1"/>
        <rFont val="Times New Roman"/>
        <family val="1"/>
      </rPr>
      <t>Campi Salentina</t>
    </r>
  </si>
  <si>
    <r>
      <rPr>
        <sz val="12"/>
        <color theme="1"/>
        <rFont val="Times New Roman"/>
        <family val="1"/>
      </rPr>
      <t>Candela</t>
    </r>
  </si>
  <si>
    <r>
      <rPr>
        <sz val="12"/>
        <color theme="1"/>
        <rFont val="Times New Roman"/>
        <family val="1"/>
      </rPr>
      <t>Cannole</t>
    </r>
  </si>
  <si>
    <r>
      <rPr>
        <sz val="12"/>
        <color theme="1"/>
        <rFont val="Times New Roman"/>
        <family val="1"/>
      </rPr>
      <t>Canosa di Puglia</t>
    </r>
  </si>
  <si>
    <r>
      <rPr>
        <sz val="12"/>
        <color theme="1"/>
        <rFont val="Times New Roman"/>
        <family val="1"/>
      </rPr>
      <t>Caprarica di Lecce</t>
    </r>
  </si>
  <si>
    <r>
      <rPr>
        <sz val="12"/>
        <color theme="1"/>
        <rFont val="Times New Roman"/>
        <family val="1"/>
      </rPr>
      <t>Capurso</t>
    </r>
  </si>
  <si>
    <r>
      <rPr>
        <sz val="12"/>
        <color theme="1"/>
        <rFont val="Times New Roman"/>
        <family val="1"/>
      </rPr>
      <t>Carapelle</t>
    </r>
  </si>
  <si>
    <r>
      <rPr>
        <sz val="12"/>
        <color theme="1"/>
        <rFont val="Times New Roman"/>
        <family val="1"/>
      </rPr>
      <t>Carlantino</t>
    </r>
  </si>
  <si>
    <r>
      <rPr>
        <sz val="12"/>
        <color theme="1"/>
        <rFont val="Times New Roman"/>
        <family val="1"/>
      </rPr>
      <t>Carmiano</t>
    </r>
  </si>
  <si>
    <r>
      <rPr>
        <sz val="12"/>
        <color theme="1"/>
        <rFont val="Times New Roman"/>
        <family val="1"/>
      </rPr>
      <t>Carosino</t>
    </r>
  </si>
  <si>
    <r>
      <rPr>
        <sz val="12"/>
        <color theme="1"/>
        <rFont val="Times New Roman"/>
        <family val="1"/>
      </rPr>
      <t>Carovigno</t>
    </r>
  </si>
  <si>
    <r>
      <rPr>
        <sz val="12"/>
        <color theme="1"/>
        <rFont val="Times New Roman"/>
        <family val="1"/>
      </rPr>
      <t>Carpignano Salentino</t>
    </r>
  </si>
  <si>
    <r>
      <rPr>
        <sz val="12"/>
        <color theme="1"/>
        <rFont val="Times New Roman"/>
        <family val="1"/>
      </rPr>
      <t>Carpino</t>
    </r>
  </si>
  <si>
    <r>
      <rPr>
        <sz val="12"/>
        <color theme="1"/>
        <rFont val="Times New Roman"/>
        <family val="1"/>
      </rPr>
      <t>Casalnuovo Monterotaro</t>
    </r>
  </si>
  <si>
    <r>
      <rPr>
        <sz val="12"/>
        <color theme="1"/>
        <rFont val="Times New Roman"/>
        <family val="1"/>
      </rPr>
      <t>Casalvecchio di Puglia</t>
    </r>
  </si>
  <si>
    <r>
      <rPr>
        <sz val="12"/>
        <color theme="1"/>
        <rFont val="Times New Roman"/>
        <family val="1"/>
      </rPr>
      <t>Casamassima</t>
    </r>
  </si>
  <si>
    <r>
      <rPr>
        <sz val="12"/>
        <color theme="1"/>
        <rFont val="Times New Roman"/>
        <family val="1"/>
      </rPr>
      <t>Casarano</t>
    </r>
  </si>
  <si>
    <r>
      <rPr>
        <sz val="12"/>
        <color theme="1"/>
        <rFont val="Times New Roman"/>
        <family val="1"/>
      </rPr>
      <t>Cassano delle Murge</t>
    </r>
  </si>
  <si>
    <r>
      <rPr>
        <sz val="12"/>
        <color theme="1"/>
        <rFont val="Times New Roman"/>
        <family val="1"/>
      </rPr>
      <t>Castellana Grotte</t>
    </r>
  </si>
  <si>
    <r>
      <rPr>
        <sz val="12"/>
        <color theme="1"/>
        <rFont val="Times New Roman"/>
        <family val="1"/>
      </rPr>
      <t>Castellaneta</t>
    </r>
  </si>
  <si>
    <r>
      <rPr>
        <sz val="12"/>
        <color theme="1"/>
        <rFont val="Times New Roman"/>
        <family val="1"/>
      </rPr>
      <t>Castelluccio dei Sauri</t>
    </r>
  </si>
  <si>
    <r>
      <rPr>
        <sz val="12"/>
        <color theme="1"/>
        <rFont val="Times New Roman"/>
        <family val="1"/>
      </rPr>
      <t>Castelluccio Valmaggiore</t>
    </r>
  </si>
  <si>
    <r>
      <rPr>
        <sz val="12"/>
        <color theme="1"/>
        <rFont val="Times New Roman"/>
        <family val="1"/>
      </rPr>
      <t>Castelnuovo della Daunia</t>
    </r>
  </si>
  <si>
    <r>
      <rPr>
        <sz val="12"/>
        <color theme="1"/>
        <rFont val="Times New Roman"/>
        <family val="1"/>
      </rPr>
      <t>Castri di Lecce</t>
    </r>
  </si>
  <si>
    <r>
      <rPr>
        <sz val="12"/>
        <color theme="1"/>
        <rFont val="Times New Roman"/>
        <family val="1"/>
      </rPr>
      <t>Castrignano de' Greci</t>
    </r>
  </si>
  <si>
    <r>
      <rPr>
        <sz val="12"/>
        <color theme="1"/>
        <rFont val="Times New Roman"/>
        <family val="1"/>
      </rPr>
      <t>Castrignano del Capo</t>
    </r>
  </si>
  <si>
    <r>
      <rPr>
        <sz val="12"/>
        <color theme="1"/>
        <rFont val="Times New Roman"/>
        <family val="1"/>
      </rPr>
      <t>Castro</t>
    </r>
  </si>
  <si>
    <r>
      <rPr>
        <sz val="12"/>
        <color theme="1"/>
        <rFont val="Times New Roman"/>
        <family val="1"/>
      </rPr>
      <t>Cavallino</t>
    </r>
  </si>
  <si>
    <r>
      <rPr>
        <sz val="12"/>
        <color theme="1"/>
        <rFont val="Times New Roman"/>
        <family val="1"/>
      </rPr>
      <t>Ceglie Messapica</t>
    </r>
  </si>
  <si>
    <r>
      <rPr>
        <sz val="12"/>
        <color theme="1"/>
        <rFont val="Times New Roman"/>
        <family val="1"/>
      </rPr>
      <t>Celenza Valfortore</t>
    </r>
  </si>
  <si>
    <r>
      <rPr>
        <sz val="12"/>
        <color theme="1"/>
        <rFont val="Times New Roman"/>
        <family val="1"/>
      </rPr>
      <t>Cellamare</t>
    </r>
  </si>
  <si>
    <r>
      <rPr>
        <sz val="12"/>
        <color theme="1"/>
        <rFont val="Times New Roman"/>
        <family val="1"/>
      </rPr>
      <t>Celle di San Vito</t>
    </r>
  </si>
  <si>
    <r>
      <rPr>
        <sz val="12"/>
        <color theme="1"/>
        <rFont val="Times New Roman"/>
        <family val="1"/>
      </rPr>
      <t>Cellino San Marco</t>
    </r>
  </si>
  <si>
    <r>
      <rPr>
        <sz val="12"/>
        <color theme="1"/>
        <rFont val="Times New Roman"/>
        <family val="1"/>
      </rPr>
      <t>Cerignola</t>
    </r>
  </si>
  <si>
    <r>
      <rPr>
        <sz val="12"/>
        <color theme="1"/>
        <rFont val="Times New Roman"/>
        <family val="1"/>
      </rPr>
      <t>Chieuti</t>
    </r>
  </si>
  <si>
    <r>
      <rPr>
        <sz val="12"/>
        <color theme="1"/>
        <rFont val="Times New Roman"/>
        <family val="1"/>
      </rPr>
      <t>Cisternino</t>
    </r>
  </si>
  <si>
    <r>
      <rPr>
        <sz val="12"/>
        <color theme="1"/>
        <rFont val="Times New Roman"/>
        <family val="1"/>
      </rPr>
      <t>Collepasso</t>
    </r>
  </si>
  <si>
    <r>
      <rPr>
        <sz val="12"/>
        <color theme="1"/>
        <rFont val="Times New Roman"/>
        <family val="1"/>
      </rPr>
      <t>Conversano</t>
    </r>
  </si>
  <si>
    <r>
      <rPr>
        <sz val="12"/>
        <color theme="1"/>
        <rFont val="Times New Roman"/>
        <family val="1"/>
      </rPr>
      <t>Copertino</t>
    </r>
  </si>
  <si>
    <r>
      <rPr>
        <sz val="12"/>
        <color theme="1"/>
        <rFont val="Times New Roman"/>
        <family val="1"/>
      </rPr>
      <t>Corato</t>
    </r>
  </si>
  <si>
    <r>
      <rPr>
        <sz val="12"/>
        <color theme="1"/>
        <rFont val="Times New Roman"/>
        <family val="1"/>
      </rPr>
      <t>Corigliano d'Otranto</t>
    </r>
  </si>
  <si>
    <r>
      <rPr>
        <sz val="12"/>
        <color theme="1"/>
        <rFont val="Times New Roman"/>
        <family val="1"/>
      </rPr>
      <t>Corsano</t>
    </r>
  </si>
  <si>
    <t>Crispiano</t>
  </si>
  <si>
    <r>
      <rPr>
        <sz val="12"/>
        <color theme="1"/>
        <rFont val="Times New Roman"/>
        <family val="1"/>
      </rPr>
      <t>Cursi</t>
    </r>
  </si>
  <si>
    <r>
      <rPr>
        <sz val="12"/>
        <color theme="1"/>
        <rFont val="Times New Roman"/>
        <family val="1"/>
      </rPr>
      <t>Cutrofiano</t>
    </r>
  </si>
  <si>
    <r>
      <rPr>
        <sz val="12"/>
        <color theme="1"/>
        <rFont val="Times New Roman"/>
        <family val="1"/>
      </rPr>
      <t>Deliceto</t>
    </r>
  </si>
  <si>
    <r>
      <rPr>
        <sz val="12"/>
        <color theme="1"/>
        <rFont val="Times New Roman"/>
        <family val="1"/>
      </rPr>
      <t>Diso</t>
    </r>
  </si>
  <si>
    <r>
      <rPr>
        <sz val="12"/>
        <color theme="1"/>
        <rFont val="Times New Roman"/>
        <family val="1"/>
      </rPr>
      <t>Erchie</t>
    </r>
  </si>
  <si>
    <r>
      <rPr>
        <sz val="12"/>
        <color theme="1"/>
        <rFont val="Times New Roman"/>
        <family val="1"/>
      </rPr>
      <t>Faeto</t>
    </r>
  </si>
  <si>
    <r>
      <rPr>
        <sz val="12"/>
        <color theme="1"/>
        <rFont val="Times New Roman"/>
        <family val="1"/>
      </rPr>
      <t>Faggiano</t>
    </r>
  </si>
  <si>
    <r>
      <rPr>
        <sz val="12"/>
        <color theme="1"/>
        <rFont val="Times New Roman"/>
        <family val="1"/>
      </rPr>
      <t>Fasano</t>
    </r>
  </si>
  <si>
    <r>
      <rPr>
        <sz val="12"/>
        <color theme="1"/>
        <rFont val="Times New Roman"/>
        <family val="1"/>
      </rPr>
      <t>Foggia</t>
    </r>
  </si>
  <si>
    <r>
      <rPr>
        <sz val="12"/>
        <color theme="1"/>
        <rFont val="Times New Roman"/>
        <family val="1"/>
      </rPr>
      <t>Fragagnano</t>
    </r>
  </si>
  <si>
    <r>
      <rPr>
        <sz val="12"/>
        <color theme="1"/>
        <rFont val="Times New Roman"/>
        <family val="1"/>
      </rPr>
      <t>Francavilla Fontana</t>
    </r>
  </si>
  <si>
    <r>
      <rPr>
        <sz val="12"/>
        <color theme="1"/>
        <rFont val="Times New Roman"/>
        <family val="1"/>
      </rPr>
      <t>Gagliano del Capo</t>
    </r>
  </si>
  <si>
    <r>
      <rPr>
        <sz val="12"/>
        <color theme="1"/>
        <rFont val="Times New Roman"/>
        <family val="1"/>
      </rPr>
      <t>Galatina</t>
    </r>
  </si>
  <si>
    <r>
      <rPr>
        <sz val="12"/>
        <color theme="1"/>
        <rFont val="Times New Roman"/>
        <family val="1"/>
      </rPr>
      <t>Galatone</t>
    </r>
  </si>
  <si>
    <r>
      <rPr>
        <sz val="12"/>
        <color theme="1"/>
        <rFont val="Times New Roman"/>
        <family val="1"/>
      </rPr>
      <t>Gallipoli</t>
    </r>
  </si>
  <si>
    <r>
      <rPr>
        <sz val="12"/>
        <color theme="1"/>
        <rFont val="Times New Roman"/>
        <family val="1"/>
      </rPr>
      <t>Ginosa</t>
    </r>
  </si>
  <si>
    <r>
      <rPr>
        <sz val="12"/>
        <color theme="1"/>
        <rFont val="Times New Roman"/>
        <family val="1"/>
      </rPr>
      <t>Gioia del Colle</t>
    </r>
  </si>
  <si>
    <r>
      <rPr>
        <sz val="12"/>
        <color theme="1"/>
        <rFont val="Times New Roman"/>
        <family val="1"/>
      </rPr>
      <t>Giovinazzo</t>
    </r>
  </si>
  <si>
    <r>
      <rPr>
        <sz val="12"/>
        <color theme="1"/>
        <rFont val="Times New Roman"/>
        <family val="1"/>
      </rPr>
      <t>Giuggianello</t>
    </r>
  </si>
  <si>
    <r>
      <rPr>
        <sz val="12"/>
        <color theme="1"/>
        <rFont val="Times New Roman"/>
        <family val="1"/>
      </rPr>
      <t>Giurdignano</t>
    </r>
  </si>
  <si>
    <r>
      <rPr>
        <sz val="12"/>
        <color theme="1"/>
        <rFont val="Times New Roman"/>
        <family val="1"/>
      </rPr>
      <t>Gravina in Puglia</t>
    </r>
  </si>
  <si>
    <r>
      <rPr>
        <sz val="12"/>
        <color theme="1"/>
        <rFont val="Times New Roman"/>
        <family val="1"/>
      </rPr>
      <t>Grottaglie</t>
    </r>
  </si>
  <si>
    <r>
      <rPr>
        <sz val="12"/>
        <color theme="1"/>
        <rFont val="Times New Roman"/>
        <family val="1"/>
      </rPr>
      <t>Grumo Appula</t>
    </r>
  </si>
  <si>
    <r>
      <rPr>
        <sz val="12"/>
        <color theme="1"/>
        <rFont val="Times New Roman"/>
        <family val="1"/>
      </rPr>
      <t>Guagnano</t>
    </r>
  </si>
  <si>
    <r>
      <rPr>
        <sz val="12"/>
        <color theme="1"/>
        <rFont val="Times New Roman"/>
        <family val="1"/>
      </rPr>
      <t>Ischitella</t>
    </r>
  </si>
  <si>
    <r>
      <rPr>
        <sz val="12"/>
        <color theme="1"/>
        <rFont val="Times New Roman"/>
        <family val="1"/>
      </rPr>
      <t>Isole Tremiti</t>
    </r>
  </si>
  <si>
    <r>
      <rPr>
        <sz val="12"/>
        <color theme="1"/>
        <rFont val="Times New Roman"/>
        <family val="1"/>
      </rPr>
      <t>Laterza</t>
    </r>
  </si>
  <si>
    <r>
      <rPr>
        <sz val="12"/>
        <color theme="1"/>
        <rFont val="Times New Roman"/>
        <family val="1"/>
      </rPr>
      <t>Latiano</t>
    </r>
  </si>
  <si>
    <r>
      <rPr>
        <sz val="12"/>
        <color theme="1"/>
        <rFont val="Times New Roman"/>
        <family val="1"/>
      </rPr>
      <t>Lecce</t>
    </r>
  </si>
  <si>
    <r>
      <rPr>
        <sz val="12"/>
        <color theme="1"/>
        <rFont val="Times New Roman"/>
        <family val="1"/>
      </rPr>
      <t>Leporano</t>
    </r>
  </si>
  <si>
    <r>
      <rPr>
        <sz val="12"/>
        <color theme="1"/>
        <rFont val="Times New Roman"/>
        <family val="1"/>
      </rPr>
      <t>Lequile</t>
    </r>
  </si>
  <si>
    <r>
      <rPr>
        <sz val="12"/>
        <color theme="1"/>
        <rFont val="Times New Roman"/>
        <family val="1"/>
      </rPr>
      <t>Lesina</t>
    </r>
  </si>
  <si>
    <r>
      <rPr>
        <sz val="12"/>
        <color theme="1"/>
        <rFont val="Times New Roman"/>
        <family val="1"/>
      </rPr>
      <t>Leverano</t>
    </r>
  </si>
  <si>
    <r>
      <rPr>
        <sz val="12"/>
        <color theme="1"/>
        <rFont val="Times New Roman"/>
        <family val="1"/>
      </rPr>
      <t>Lizzanello</t>
    </r>
  </si>
  <si>
    <r>
      <rPr>
        <sz val="12"/>
        <color theme="1"/>
        <rFont val="Times New Roman"/>
        <family val="1"/>
      </rPr>
      <t>Lizzano</t>
    </r>
  </si>
  <si>
    <r>
      <rPr>
        <sz val="12"/>
        <color theme="1"/>
        <rFont val="Times New Roman"/>
        <family val="1"/>
      </rPr>
      <t>Locorotondo</t>
    </r>
  </si>
  <si>
    <r>
      <rPr>
        <sz val="12"/>
        <color theme="1"/>
        <rFont val="Times New Roman"/>
        <family val="1"/>
      </rPr>
      <t>Lucera</t>
    </r>
  </si>
  <si>
    <r>
      <rPr>
        <sz val="12"/>
        <color theme="1"/>
        <rFont val="Times New Roman"/>
        <family val="1"/>
      </rPr>
      <t>Maglie</t>
    </r>
  </si>
  <si>
    <r>
      <rPr>
        <sz val="12"/>
        <color theme="1"/>
        <rFont val="Times New Roman"/>
        <family val="1"/>
      </rPr>
      <t>Manduria</t>
    </r>
  </si>
  <si>
    <r>
      <rPr>
        <sz val="12"/>
        <color theme="1"/>
        <rFont val="Times New Roman"/>
        <family val="1"/>
      </rPr>
      <t>Manfredonia</t>
    </r>
  </si>
  <si>
    <r>
      <rPr>
        <sz val="12"/>
        <color theme="1"/>
        <rFont val="Times New Roman"/>
        <family val="1"/>
      </rPr>
      <t>Margherita di Savoia</t>
    </r>
  </si>
  <si>
    <r>
      <rPr>
        <sz val="12"/>
        <color theme="1"/>
        <rFont val="Times New Roman"/>
        <family val="1"/>
      </rPr>
      <t>Martano</t>
    </r>
  </si>
  <si>
    <r>
      <rPr>
        <sz val="12"/>
        <color theme="1"/>
        <rFont val="Times New Roman"/>
        <family val="1"/>
      </rPr>
      <t>Martignano</t>
    </r>
  </si>
  <si>
    <r>
      <rPr>
        <sz val="12"/>
        <color theme="1"/>
        <rFont val="Times New Roman"/>
        <family val="1"/>
      </rPr>
      <t>Martina Franca</t>
    </r>
  </si>
  <si>
    <r>
      <rPr>
        <sz val="12"/>
        <color theme="1"/>
        <rFont val="Times New Roman"/>
        <family val="1"/>
      </rPr>
      <t>Maruggio</t>
    </r>
  </si>
  <si>
    <r>
      <rPr>
        <sz val="12"/>
        <color theme="1"/>
        <rFont val="Times New Roman"/>
        <family val="1"/>
      </rPr>
      <t>Massafra</t>
    </r>
  </si>
  <si>
    <r>
      <rPr>
        <sz val="12"/>
        <color theme="1"/>
        <rFont val="Times New Roman"/>
        <family val="1"/>
      </rPr>
      <t>Matino</t>
    </r>
  </si>
  <si>
    <r>
      <rPr>
        <sz val="12"/>
        <color theme="1"/>
        <rFont val="Times New Roman"/>
        <family val="1"/>
      </rPr>
      <t>Mattinata</t>
    </r>
  </si>
  <si>
    <r>
      <rPr>
        <sz val="12"/>
        <color theme="1"/>
        <rFont val="Times New Roman"/>
        <family val="1"/>
      </rPr>
      <t>Melendugno</t>
    </r>
  </si>
  <si>
    <r>
      <rPr>
        <sz val="12"/>
        <color theme="1"/>
        <rFont val="Times New Roman"/>
        <family val="1"/>
      </rPr>
      <t>Melissano</t>
    </r>
  </si>
  <si>
    <r>
      <rPr>
        <sz val="12"/>
        <color theme="1"/>
        <rFont val="Times New Roman"/>
        <family val="1"/>
      </rPr>
      <t>Melpignano</t>
    </r>
  </si>
  <si>
    <r>
      <rPr>
        <sz val="12"/>
        <color theme="1"/>
        <rFont val="Times New Roman"/>
        <family val="1"/>
      </rPr>
      <t>Mesagne</t>
    </r>
  </si>
  <si>
    <r>
      <rPr>
        <sz val="12"/>
        <color theme="1"/>
        <rFont val="Times New Roman"/>
        <family val="1"/>
      </rPr>
      <t>Miggiano</t>
    </r>
  </si>
  <si>
    <r>
      <rPr>
        <sz val="12"/>
        <color theme="1"/>
        <rFont val="Times New Roman"/>
        <family val="1"/>
      </rPr>
      <t>Minervino di Lecce</t>
    </r>
  </si>
  <si>
    <t>Minervino Murge</t>
  </si>
  <si>
    <r>
      <rPr>
        <sz val="12"/>
        <color theme="1"/>
        <rFont val="Times New Roman"/>
        <family val="1"/>
      </rPr>
      <t>Modugno</t>
    </r>
  </si>
  <si>
    <r>
      <rPr>
        <sz val="12"/>
        <color theme="1"/>
        <rFont val="Times New Roman"/>
        <family val="1"/>
      </rPr>
      <t>Mola di Bari</t>
    </r>
  </si>
  <si>
    <r>
      <rPr>
        <sz val="12"/>
        <color theme="1"/>
        <rFont val="Times New Roman"/>
        <family val="1"/>
      </rPr>
      <t>Molfetta</t>
    </r>
  </si>
  <si>
    <r>
      <rPr>
        <sz val="12"/>
        <color theme="1"/>
        <rFont val="Times New Roman"/>
        <family val="1"/>
      </rPr>
      <t>Monopoli</t>
    </r>
  </si>
  <si>
    <r>
      <rPr>
        <sz val="12"/>
        <color theme="1"/>
        <rFont val="Times New Roman"/>
        <family val="1"/>
      </rPr>
      <t>Monte Sant'Angelo</t>
    </r>
  </si>
  <si>
    <r>
      <rPr>
        <sz val="12"/>
        <color theme="1"/>
        <rFont val="Times New Roman"/>
        <family val="1"/>
      </rPr>
      <t>Monteiasi</t>
    </r>
  </si>
  <si>
    <r>
      <rPr>
        <sz val="12"/>
        <color theme="1"/>
        <rFont val="Times New Roman"/>
        <family val="1"/>
      </rPr>
      <t>Monteleone di Puglia</t>
    </r>
  </si>
  <si>
    <r>
      <rPr>
        <sz val="12"/>
        <color theme="1"/>
        <rFont val="Times New Roman"/>
        <family val="1"/>
      </rPr>
      <t>Montemesola</t>
    </r>
  </si>
  <si>
    <r>
      <rPr>
        <sz val="12"/>
        <color theme="1"/>
        <rFont val="Times New Roman"/>
        <family val="1"/>
      </rPr>
      <t>Monteparano</t>
    </r>
  </si>
  <si>
    <r>
      <rPr>
        <sz val="12"/>
        <color theme="1"/>
        <rFont val="Times New Roman"/>
        <family val="1"/>
      </rPr>
      <t>Monteroni di Lecce</t>
    </r>
  </si>
  <si>
    <r>
      <rPr>
        <sz val="12"/>
        <color theme="1"/>
        <rFont val="Times New Roman"/>
        <family val="1"/>
      </rPr>
      <t>Montesano Salentino</t>
    </r>
  </si>
  <si>
    <r>
      <rPr>
        <sz val="12"/>
        <color theme="1"/>
        <rFont val="Times New Roman"/>
        <family val="1"/>
      </rPr>
      <t>Morciano di Leuca</t>
    </r>
  </si>
  <si>
    <r>
      <rPr>
        <sz val="12"/>
        <color theme="1"/>
        <rFont val="Times New Roman"/>
        <family val="1"/>
      </rPr>
      <t>Motta Montecorvino</t>
    </r>
  </si>
  <si>
    <r>
      <rPr>
        <sz val="12"/>
        <color theme="1"/>
        <rFont val="Times New Roman"/>
        <family val="1"/>
      </rPr>
      <t>Mottola</t>
    </r>
  </si>
  <si>
    <r>
      <rPr>
        <sz val="12"/>
        <color theme="1"/>
        <rFont val="Times New Roman"/>
        <family val="1"/>
      </rPr>
      <t>Muro Leccese</t>
    </r>
  </si>
  <si>
    <r>
      <rPr>
        <sz val="12"/>
        <color theme="1"/>
        <rFont val="Times New Roman"/>
        <family val="1"/>
      </rPr>
      <t>Nardò</t>
    </r>
  </si>
  <si>
    <r>
      <rPr>
        <sz val="12"/>
        <color theme="1"/>
        <rFont val="Times New Roman"/>
        <family val="1"/>
      </rPr>
      <t>Neviano</t>
    </r>
  </si>
  <si>
    <r>
      <rPr>
        <sz val="12"/>
        <color theme="1"/>
        <rFont val="Times New Roman"/>
        <family val="1"/>
      </rPr>
      <t>Noci</t>
    </r>
  </si>
  <si>
    <r>
      <rPr>
        <sz val="12"/>
        <color theme="1"/>
        <rFont val="Times New Roman"/>
        <family val="1"/>
      </rPr>
      <t>Nociglia</t>
    </r>
  </si>
  <si>
    <r>
      <rPr>
        <sz val="12"/>
        <color theme="1"/>
        <rFont val="Times New Roman"/>
        <family val="1"/>
      </rPr>
      <t>Noicattaro</t>
    </r>
  </si>
  <si>
    <r>
      <rPr>
        <sz val="12"/>
        <color theme="1"/>
        <rFont val="Times New Roman"/>
        <family val="1"/>
      </rPr>
      <t>Novoli</t>
    </r>
  </si>
  <si>
    <r>
      <rPr>
        <sz val="12"/>
        <color theme="1"/>
        <rFont val="Times New Roman"/>
        <family val="1"/>
      </rPr>
      <t>Ordona</t>
    </r>
  </si>
  <si>
    <r>
      <rPr>
        <sz val="12"/>
        <color theme="1"/>
        <rFont val="Times New Roman"/>
        <family val="1"/>
      </rPr>
      <t>Oria</t>
    </r>
  </si>
  <si>
    <r>
      <rPr>
        <sz val="12"/>
        <color theme="1"/>
        <rFont val="Times New Roman"/>
        <family val="1"/>
      </rPr>
      <t>Orsara di Puglia</t>
    </r>
  </si>
  <si>
    <r>
      <rPr>
        <sz val="12"/>
        <color theme="1"/>
        <rFont val="Times New Roman"/>
        <family val="1"/>
      </rPr>
      <t>Orta Nova</t>
    </r>
  </si>
  <si>
    <r>
      <rPr>
        <sz val="12"/>
        <color theme="1"/>
        <rFont val="Times New Roman"/>
        <family val="1"/>
      </rPr>
      <t>Ortelle</t>
    </r>
  </si>
  <si>
    <r>
      <rPr>
        <sz val="12"/>
        <color theme="1"/>
        <rFont val="Times New Roman"/>
        <family val="1"/>
      </rPr>
      <t>Ostuni</t>
    </r>
  </si>
  <si>
    <r>
      <rPr>
        <sz val="12"/>
        <color theme="1"/>
        <rFont val="Times New Roman"/>
        <family val="1"/>
      </rPr>
      <t>Otranto</t>
    </r>
  </si>
  <si>
    <r>
      <rPr>
        <sz val="12"/>
        <color theme="1"/>
        <rFont val="Times New Roman"/>
        <family val="1"/>
      </rPr>
      <t>Palagianello</t>
    </r>
  </si>
  <si>
    <r>
      <rPr>
        <sz val="12"/>
        <color theme="1"/>
        <rFont val="Times New Roman"/>
        <family val="1"/>
      </rPr>
      <t>Palagiano</t>
    </r>
  </si>
  <si>
    <r>
      <rPr>
        <sz val="12"/>
        <color theme="1"/>
        <rFont val="Times New Roman"/>
        <family val="1"/>
      </rPr>
      <t>Palmariggi</t>
    </r>
  </si>
  <si>
    <r>
      <rPr>
        <sz val="12"/>
        <color theme="1"/>
        <rFont val="Times New Roman"/>
        <family val="1"/>
      </rPr>
      <t>Palo del Colle</t>
    </r>
  </si>
  <si>
    <r>
      <rPr>
        <sz val="12"/>
        <color theme="1"/>
        <rFont val="Times New Roman"/>
        <family val="1"/>
      </rPr>
      <t>Panni</t>
    </r>
  </si>
  <si>
    <r>
      <rPr>
        <sz val="12"/>
        <color theme="1"/>
        <rFont val="Times New Roman"/>
        <family val="1"/>
      </rPr>
      <t>Parabita</t>
    </r>
  </si>
  <si>
    <r>
      <rPr>
        <sz val="12"/>
        <color theme="1"/>
        <rFont val="Times New Roman"/>
        <family val="1"/>
      </rPr>
      <t>Patù</t>
    </r>
  </si>
  <si>
    <r>
      <rPr>
        <sz val="12"/>
        <color theme="1"/>
        <rFont val="Times New Roman"/>
        <family val="1"/>
      </rPr>
      <t>Peschici</t>
    </r>
  </si>
  <si>
    <r>
      <rPr>
        <sz val="12"/>
        <color theme="1"/>
        <rFont val="Times New Roman"/>
        <family val="1"/>
      </rPr>
      <t>Pietramontecorvino</t>
    </r>
  </si>
  <si>
    <r>
      <rPr>
        <sz val="12"/>
        <color theme="1"/>
        <rFont val="Times New Roman"/>
        <family val="1"/>
      </rPr>
      <t>Poggiardo</t>
    </r>
  </si>
  <si>
    <r>
      <rPr>
        <sz val="12"/>
        <color theme="1"/>
        <rFont val="Times New Roman"/>
        <family val="1"/>
      </rPr>
      <t>Poggio Imperiale</t>
    </r>
  </si>
  <si>
    <r>
      <rPr>
        <sz val="12"/>
        <color theme="1"/>
        <rFont val="Times New Roman"/>
        <family val="1"/>
      </rPr>
      <t>Poggiorsini</t>
    </r>
  </si>
  <si>
    <r>
      <rPr>
        <sz val="12"/>
        <color theme="1"/>
        <rFont val="Times New Roman"/>
        <family val="1"/>
      </rPr>
      <t>Polignano a Mare</t>
    </r>
  </si>
  <si>
    <r>
      <rPr>
        <sz val="12"/>
        <color theme="1"/>
        <rFont val="Times New Roman"/>
        <family val="1"/>
      </rPr>
      <t>Porto Cesareo</t>
    </r>
  </si>
  <si>
    <r>
      <rPr>
        <sz val="12"/>
        <color theme="1"/>
        <rFont val="Times New Roman"/>
        <family val="1"/>
      </rPr>
      <t>Presicce</t>
    </r>
  </si>
  <si>
    <r>
      <rPr>
        <sz val="12"/>
        <color theme="1"/>
        <rFont val="Times New Roman"/>
        <family val="1"/>
      </rPr>
      <t>Pulsano</t>
    </r>
  </si>
  <si>
    <r>
      <rPr>
        <sz val="12"/>
        <color theme="1"/>
        <rFont val="Times New Roman"/>
        <family val="1"/>
      </rPr>
      <t>Putignano</t>
    </r>
  </si>
  <si>
    <r>
      <rPr>
        <sz val="12"/>
        <color theme="1"/>
        <rFont val="Times New Roman"/>
        <family val="1"/>
      </rPr>
      <t>Racale</t>
    </r>
  </si>
  <si>
    <r>
      <rPr>
        <sz val="12"/>
        <color theme="1"/>
        <rFont val="Times New Roman"/>
        <family val="1"/>
      </rPr>
      <t>Rignano Garganico</t>
    </r>
  </si>
  <si>
    <r>
      <rPr>
        <sz val="12"/>
        <color theme="1"/>
        <rFont val="Times New Roman"/>
        <family val="1"/>
      </rPr>
      <t>Roccaforzata</t>
    </r>
  </si>
  <si>
    <r>
      <rPr>
        <sz val="12"/>
        <color theme="1"/>
        <rFont val="Times New Roman"/>
        <family val="1"/>
      </rPr>
      <t>Rocchetta Sant'Antonio</t>
    </r>
  </si>
  <si>
    <r>
      <rPr>
        <sz val="12"/>
        <color theme="1"/>
        <rFont val="Times New Roman"/>
        <family val="1"/>
      </rPr>
      <t>Rodi Garganico</t>
    </r>
  </si>
  <si>
    <r>
      <rPr>
        <sz val="12"/>
        <color theme="1"/>
        <rFont val="Times New Roman"/>
        <family val="1"/>
      </rPr>
      <t>Roseto Valfortore</t>
    </r>
  </si>
  <si>
    <r>
      <rPr>
        <sz val="12"/>
        <color theme="1"/>
        <rFont val="Times New Roman"/>
        <family val="1"/>
      </rPr>
      <t>Ruffano</t>
    </r>
  </si>
  <si>
    <r>
      <rPr>
        <sz val="12"/>
        <color theme="1"/>
        <rFont val="Times New Roman"/>
        <family val="1"/>
      </rPr>
      <t>Rutigliano</t>
    </r>
  </si>
  <si>
    <r>
      <rPr>
        <sz val="12"/>
        <color theme="1"/>
        <rFont val="Times New Roman"/>
        <family val="1"/>
      </rPr>
      <t>Ruvo di Puglia</t>
    </r>
  </si>
  <si>
    <r>
      <rPr>
        <sz val="12"/>
        <color theme="1"/>
        <rFont val="Times New Roman"/>
        <family val="1"/>
      </rPr>
      <t>Salice Salentino</t>
    </r>
  </si>
  <si>
    <r>
      <rPr>
        <sz val="12"/>
        <color theme="1"/>
        <rFont val="Times New Roman"/>
        <family val="1"/>
      </rPr>
      <t>Salve</t>
    </r>
  </si>
  <si>
    <r>
      <rPr>
        <sz val="12"/>
        <color theme="1"/>
        <rFont val="Times New Roman"/>
        <family val="1"/>
      </rPr>
      <t>Sammichele di Bari</t>
    </r>
  </si>
  <si>
    <r>
      <rPr>
        <sz val="12"/>
        <color theme="1"/>
        <rFont val="Times New Roman"/>
        <family val="1"/>
      </rPr>
      <t>San Cassiano</t>
    </r>
  </si>
  <si>
    <r>
      <rPr>
        <sz val="12"/>
        <color theme="1"/>
        <rFont val="Times New Roman"/>
        <family val="1"/>
      </rPr>
      <t>San Cesario di Lecce</t>
    </r>
  </si>
  <si>
    <r>
      <rPr>
        <sz val="12"/>
        <color theme="1"/>
        <rFont val="Times New Roman"/>
        <family val="1"/>
      </rPr>
      <t>San Donaci</t>
    </r>
  </si>
  <si>
    <r>
      <rPr>
        <sz val="12"/>
        <color theme="1"/>
        <rFont val="Times New Roman"/>
        <family val="1"/>
      </rPr>
      <t>San Donato di Lecce</t>
    </r>
  </si>
  <si>
    <r>
      <rPr>
        <sz val="12"/>
        <color theme="1"/>
        <rFont val="Times New Roman"/>
        <family val="1"/>
      </rPr>
      <t>San Ferdinando di Puglia</t>
    </r>
  </si>
  <si>
    <r>
      <rPr>
        <sz val="12"/>
        <color theme="1"/>
        <rFont val="Times New Roman"/>
        <family val="1"/>
      </rPr>
      <t>San Giorgio Ionico</t>
    </r>
  </si>
  <si>
    <r>
      <rPr>
        <sz val="12"/>
        <color theme="1"/>
        <rFont val="Times New Roman"/>
        <family val="1"/>
      </rPr>
      <t>San Giovanni Rotondo</t>
    </r>
  </si>
  <si>
    <r>
      <rPr>
        <sz val="12"/>
        <color theme="1"/>
        <rFont val="Times New Roman"/>
        <family val="1"/>
      </rPr>
      <t>San Marco in Lamis</t>
    </r>
  </si>
  <si>
    <r>
      <rPr>
        <sz val="12"/>
        <color theme="1"/>
        <rFont val="Times New Roman"/>
        <family val="1"/>
      </rPr>
      <t>San Marco la Catola</t>
    </r>
  </si>
  <si>
    <r>
      <rPr>
        <sz val="12"/>
        <color theme="1"/>
        <rFont val="Times New Roman"/>
        <family val="1"/>
      </rPr>
      <t>San Marzano di San Giuseppe</t>
    </r>
  </si>
  <si>
    <r>
      <rPr>
        <sz val="12"/>
        <color theme="1"/>
        <rFont val="Times New Roman"/>
        <family val="1"/>
      </rPr>
      <t>San Michele Salentino</t>
    </r>
  </si>
  <si>
    <r>
      <rPr>
        <sz val="12"/>
        <color theme="1"/>
        <rFont val="Times New Roman"/>
        <family val="1"/>
      </rPr>
      <t>San Nicandro Garganico</t>
    </r>
  </si>
  <si>
    <r>
      <rPr>
        <sz val="12"/>
        <color theme="1"/>
        <rFont val="Times New Roman"/>
        <family val="1"/>
      </rPr>
      <t>San Pancrazio Salentino</t>
    </r>
  </si>
  <si>
    <r>
      <rPr>
        <sz val="12"/>
        <color theme="1"/>
        <rFont val="Times New Roman"/>
        <family val="1"/>
      </rPr>
      <t>San Paolo di Civitate</t>
    </r>
  </si>
  <si>
    <r>
      <rPr>
        <sz val="12"/>
        <color theme="1"/>
        <rFont val="Times New Roman"/>
        <family val="1"/>
      </rPr>
      <t>San Pietro in Lama</t>
    </r>
  </si>
  <si>
    <r>
      <rPr>
        <sz val="12"/>
        <color theme="1"/>
        <rFont val="Times New Roman"/>
        <family val="1"/>
      </rPr>
      <t>San Pietro Vernotico</t>
    </r>
  </si>
  <si>
    <r>
      <rPr>
        <sz val="12"/>
        <color theme="1"/>
        <rFont val="Times New Roman"/>
        <family val="1"/>
      </rPr>
      <t>San Severo</t>
    </r>
  </si>
  <si>
    <r>
      <rPr>
        <sz val="12"/>
        <color theme="1"/>
        <rFont val="Times New Roman"/>
        <family val="1"/>
      </rPr>
      <t>San Vito dei Normanni</t>
    </r>
  </si>
  <si>
    <r>
      <rPr>
        <sz val="12"/>
        <color theme="1"/>
        <rFont val="Times New Roman"/>
        <family val="1"/>
      </rPr>
      <t>Sanarica</t>
    </r>
  </si>
  <si>
    <r>
      <rPr>
        <sz val="12"/>
        <color theme="1"/>
        <rFont val="Times New Roman"/>
        <family val="1"/>
      </rPr>
      <t>Sannicandro di Bari</t>
    </r>
  </si>
  <si>
    <r>
      <rPr>
        <sz val="12"/>
        <color theme="1"/>
        <rFont val="Times New Roman"/>
        <family val="1"/>
      </rPr>
      <t>Sannicola</t>
    </r>
  </si>
  <si>
    <r>
      <rPr>
        <sz val="12"/>
        <color theme="1"/>
        <rFont val="Times New Roman"/>
        <family val="1"/>
      </rPr>
      <t>Santa Cesarea Terme</t>
    </r>
  </si>
  <si>
    <r>
      <rPr>
        <sz val="12"/>
        <color theme="1"/>
        <rFont val="Times New Roman"/>
        <family val="1"/>
      </rPr>
      <t>Sant'Agata di Puglia</t>
    </r>
  </si>
  <si>
    <r>
      <rPr>
        <sz val="12"/>
        <color theme="1"/>
        <rFont val="Times New Roman"/>
        <family val="1"/>
      </rPr>
      <t>Santeramo in Colle</t>
    </r>
  </si>
  <si>
    <r>
      <rPr>
        <sz val="12"/>
        <color theme="1"/>
        <rFont val="Times New Roman"/>
        <family val="1"/>
      </rPr>
      <t>Sava</t>
    </r>
  </si>
  <si>
    <r>
      <rPr>
        <sz val="12"/>
        <color theme="1"/>
        <rFont val="Times New Roman"/>
        <family val="1"/>
      </rPr>
      <t>Scorrano</t>
    </r>
  </si>
  <si>
    <r>
      <rPr>
        <sz val="12"/>
        <color theme="1"/>
        <rFont val="Times New Roman"/>
        <family val="1"/>
      </rPr>
      <t>Seclì</t>
    </r>
  </si>
  <si>
    <r>
      <rPr>
        <sz val="12"/>
        <color theme="1"/>
        <rFont val="Times New Roman"/>
        <family val="1"/>
      </rPr>
      <t>Serracapriola</t>
    </r>
  </si>
  <si>
    <r>
      <rPr>
        <sz val="12"/>
        <color theme="1"/>
        <rFont val="Times New Roman"/>
        <family val="1"/>
      </rPr>
      <t>Sogliano Cavour</t>
    </r>
  </si>
  <si>
    <r>
      <rPr>
        <sz val="12"/>
        <color theme="1"/>
        <rFont val="Times New Roman"/>
        <family val="1"/>
      </rPr>
      <t>Soleto</t>
    </r>
  </si>
  <si>
    <r>
      <rPr>
        <sz val="12"/>
        <color theme="1"/>
        <rFont val="Times New Roman"/>
        <family val="1"/>
      </rPr>
      <t>Specchia</t>
    </r>
  </si>
  <si>
    <r>
      <rPr>
        <sz val="12"/>
        <color theme="1"/>
        <rFont val="Times New Roman"/>
        <family val="1"/>
      </rPr>
      <t>Spinazzola</t>
    </r>
  </si>
  <si>
    <r>
      <rPr>
        <sz val="12"/>
        <color theme="1"/>
        <rFont val="Times New Roman"/>
        <family val="1"/>
      </rPr>
      <t>Spongano</t>
    </r>
  </si>
  <si>
    <r>
      <rPr>
        <sz val="12"/>
        <color theme="1"/>
        <rFont val="Times New Roman"/>
        <family val="1"/>
      </rPr>
      <t>Squinzano</t>
    </r>
  </si>
  <si>
    <r>
      <rPr>
        <sz val="12"/>
        <color theme="1"/>
        <rFont val="Times New Roman"/>
        <family val="1"/>
      </rPr>
      <t>Statte</t>
    </r>
  </si>
  <si>
    <t>Sternatia</t>
  </si>
  <si>
    <r>
      <rPr>
        <sz val="12"/>
        <color theme="1"/>
        <rFont val="Times New Roman"/>
        <family val="1"/>
      </rPr>
      <t>Stornara</t>
    </r>
  </si>
  <si>
    <r>
      <rPr>
        <sz val="12"/>
        <color theme="1"/>
        <rFont val="Times New Roman"/>
        <family val="1"/>
      </rPr>
      <t>Stornarella</t>
    </r>
  </si>
  <si>
    <r>
      <rPr>
        <sz val="12"/>
        <color theme="1"/>
        <rFont val="Times New Roman"/>
        <family val="1"/>
      </rPr>
      <t>Supersano</t>
    </r>
  </si>
  <si>
    <r>
      <rPr>
        <sz val="12"/>
        <color theme="1"/>
        <rFont val="Times New Roman"/>
        <family val="1"/>
      </rPr>
      <t>Surano</t>
    </r>
  </si>
  <si>
    <r>
      <rPr>
        <sz val="12"/>
        <color theme="1"/>
        <rFont val="Times New Roman"/>
        <family val="1"/>
      </rPr>
      <t>Surbo</t>
    </r>
  </si>
  <si>
    <r>
      <rPr>
        <sz val="12"/>
        <color theme="1"/>
        <rFont val="Times New Roman"/>
        <family val="1"/>
      </rPr>
      <t>Taranto</t>
    </r>
  </si>
  <si>
    <r>
      <rPr>
        <sz val="12"/>
        <color theme="1"/>
        <rFont val="Times New Roman"/>
        <family val="1"/>
      </rPr>
      <t>Taurisano</t>
    </r>
  </si>
  <si>
    <r>
      <rPr>
        <sz val="12"/>
        <color theme="1"/>
        <rFont val="Times New Roman"/>
        <family val="1"/>
      </rPr>
      <t>Taviano</t>
    </r>
  </si>
  <si>
    <r>
      <rPr>
        <sz val="12"/>
        <color theme="1"/>
        <rFont val="Times New Roman"/>
        <family val="1"/>
      </rPr>
      <t>Terlizzi</t>
    </r>
  </si>
  <si>
    <r>
      <rPr>
        <sz val="12"/>
        <color theme="1"/>
        <rFont val="Times New Roman"/>
        <family val="1"/>
      </rPr>
      <t>Tiggiano</t>
    </r>
  </si>
  <si>
    <r>
      <rPr>
        <sz val="12"/>
        <color theme="1"/>
        <rFont val="Times New Roman"/>
        <family val="1"/>
      </rPr>
      <t>Torchiarolo</t>
    </r>
  </si>
  <si>
    <r>
      <rPr>
        <sz val="12"/>
        <color theme="1"/>
        <rFont val="Times New Roman"/>
        <family val="1"/>
      </rPr>
      <t>Toritto</t>
    </r>
  </si>
  <si>
    <r>
      <rPr>
        <sz val="12"/>
        <color theme="1"/>
        <rFont val="Times New Roman"/>
        <family val="1"/>
      </rPr>
      <t>Torre Santa Susanna</t>
    </r>
  </si>
  <si>
    <r>
      <rPr>
        <sz val="12"/>
        <color theme="1"/>
        <rFont val="Times New Roman"/>
        <family val="1"/>
      </rPr>
      <t>Torremaggiore</t>
    </r>
  </si>
  <si>
    <r>
      <rPr>
        <sz val="12"/>
        <color theme="1"/>
        <rFont val="Times New Roman"/>
        <family val="1"/>
      </rPr>
      <t>Torricella</t>
    </r>
  </si>
  <si>
    <r>
      <rPr>
        <sz val="12"/>
        <color theme="1"/>
        <rFont val="Times New Roman"/>
        <family val="1"/>
      </rPr>
      <t>Trani</t>
    </r>
  </si>
  <si>
    <r>
      <rPr>
        <sz val="12"/>
        <color theme="1"/>
        <rFont val="Times New Roman"/>
        <family val="1"/>
      </rPr>
      <t>Trepuzzi</t>
    </r>
  </si>
  <si>
    <r>
      <rPr>
        <sz val="12"/>
        <color theme="1"/>
        <rFont val="Times New Roman"/>
        <family val="1"/>
      </rPr>
      <t>Tricase</t>
    </r>
  </si>
  <si>
    <r>
      <rPr>
        <sz val="12"/>
        <color theme="1"/>
        <rFont val="Times New Roman"/>
        <family val="1"/>
      </rPr>
      <t>Triggiano</t>
    </r>
  </si>
  <si>
    <r>
      <rPr>
        <sz val="12"/>
        <color theme="1"/>
        <rFont val="Times New Roman"/>
        <family val="1"/>
      </rPr>
      <t>Trinitapoli</t>
    </r>
  </si>
  <si>
    <r>
      <rPr>
        <sz val="12"/>
        <color theme="1"/>
        <rFont val="Times New Roman"/>
        <family val="1"/>
      </rPr>
      <t>Troia</t>
    </r>
  </si>
  <si>
    <r>
      <rPr>
        <sz val="12"/>
        <color theme="1"/>
        <rFont val="Times New Roman"/>
        <family val="1"/>
      </rPr>
      <t>Tuglie</t>
    </r>
  </si>
  <si>
    <r>
      <rPr>
        <sz val="12"/>
        <color theme="1"/>
        <rFont val="Times New Roman"/>
        <family val="1"/>
      </rPr>
      <t>Turi</t>
    </r>
  </si>
  <si>
    <r>
      <rPr>
        <sz val="12"/>
        <color theme="1"/>
        <rFont val="Times New Roman"/>
        <family val="1"/>
      </rPr>
      <t>Ugento</t>
    </r>
  </si>
  <si>
    <r>
      <rPr>
        <sz val="12"/>
        <color theme="1"/>
        <rFont val="Times New Roman"/>
        <family val="1"/>
      </rPr>
      <t>Uggiano la Chiesa</t>
    </r>
  </si>
  <si>
    <r>
      <rPr>
        <sz val="12"/>
        <color theme="1"/>
        <rFont val="Times New Roman"/>
        <family val="1"/>
      </rPr>
      <t>Valenzano</t>
    </r>
  </si>
  <si>
    <r>
      <rPr>
        <sz val="12"/>
        <color theme="1"/>
        <rFont val="Times New Roman"/>
        <family val="1"/>
      </rPr>
      <t>Veglie</t>
    </r>
  </si>
  <si>
    <r>
      <rPr>
        <sz val="12"/>
        <color theme="1"/>
        <rFont val="Times New Roman"/>
        <family val="1"/>
      </rPr>
      <t>Vernole</t>
    </r>
  </si>
  <si>
    <r>
      <rPr>
        <sz val="12"/>
        <color theme="1"/>
        <rFont val="Times New Roman"/>
        <family val="1"/>
      </rPr>
      <t>Vico del Gargano</t>
    </r>
  </si>
  <si>
    <r>
      <rPr>
        <sz val="12"/>
        <color theme="1"/>
        <rFont val="Times New Roman"/>
        <family val="1"/>
      </rPr>
      <t>Vieste</t>
    </r>
  </si>
  <si>
    <t>Villa Castelli</t>
  </si>
  <si>
    <r>
      <rPr>
        <sz val="12"/>
        <color theme="1"/>
        <rFont val="Times New Roman"/>
        <family val="1"/>
      </rPr>
      <t>Volturara Appula</t>
    </r>
  </si>
  <si>
    <r>
      <rPr>
        <sz val="12"/>
        <color theme="1"/>
        <rFont val="Times New Roman"/>
        <family val="1"/>
      </rPr>
      <t>Volturino</t>
    </r>
  </si>
  <si>
    <r>
      <rPr>
        <sz val="12"/>
        <color theme="1"/>
        <rFont val="Times New Roman"/>
        <family val="1"/>
      </rPr>
      <t>Zapponeta</t>
    </r>
  </si>
  <si>
    <r>
      <rPr>
        <sz val="12"/>
        <color theme="1"/>
        <rFont val="Times New Roman"/>
        <family val="1"/>
      </rPr>
      <t>Zollino</t>
    </r>
  </si>
  <si>
    <t>Codice Regione</t>
  </si>
  <si>
    <t>Codice Istat del Comune 
(alfanumerico)</t>
  </si>
  <si>
    <t>Codice Istat del Comune 
(numerico)</t>
  </si>
  <si>
    <t>Denominazione (Italiana e straniera)</t>
  </si>
  <si>
    <t>Denominazione altra lingua</t>
  </si>
  <si>
    <t>Superficie territoriale (kmq) al 01/01/2021</t>
  </si>
  <si>
    <t>Popolazione legale 2011 (09/10/2011)</t>
  </si>
  <si>
    <t>Popolazione residente al 31/12/2020</t>
  </si>
  <si>
    <t>Zona altimetrica</t>
  </si>
  <si>
    <t>Altitudine del centro (metri)</t>
  </si>
  <si>
    <t>Comune litoraneo</t>
  </si>
  <si>
    <t>Comune isolano</t>
  </si>
  <si>
    <t>Zone costiere</t>
  </si>
  <si>
    <t>Grado di urbanizzazione</t>
  </si>
  <si>
    <t>densità abitativa</t>
  </si>
  <si>
    <t>16</t>
  </si>
  <si>
    <t>071001</t>
  </si>
  <si>
    <t>Accadia</t>
  </si>
  <si>
    <t>1</t>
  </si>
  <si>
    <t>075098</t>
  </si>
  <si>
    <t>5</t>
  </si>
  <si>
    <t>072001</t>
  </si>
  <si>
    <t>Acquaviva delle Fonti</t>
  </si>
  <si>
    <t>3</t>
  </si>
  <si>
    <t>072002</t>
  </si>
  <si>
    <t>Adelfia</t>
  </si>
  <si>
    <t>072003</t>
  </si>
  <si>
    <t>Alberobello</t>
  </si>
  <si>
    <t>071002</t>
  </si>
  <si>
    <t>Alberona</t>
  </si>
  <si>
    <t>075002</t>
  </si>
  <si>
    <t>Alessano</t>
  </si>
  <si>
    <t>075003</t>
  </si>
  <si>
    <t>Alezio</t>
  </si>
  <si>
    <t>075004</t>
  </si>
  <si>
    <t>Alliste</t>
  </si>
  <si>
    <t>072004</t>
  </si>
  <si>
    <t>Altamura</t>
  </si>
  <si>
    <t>075005</t>
  </si>
  <si>
    <t>Andrano</t>
  </si>
  <si>
    <t>110001</t>
  </si>
  <si>
    <t>Andria</t>
  </si>
  <si>
    <t>071003</t>
  </si>
  <si>
    <t>Anzano di Puglia</t>
  </si>
  <si>
    <t>071004</t>
  </si>
  <si>
    <t>Apricena</t>
  </si>
  <si>
    <t>075006</t>
  </si>
  <si>
    <t>075007</t>
  </si>
  <si>
    <t>Arnesano</t>
  </si>
  <si>
    <t>071005</t>
  </si>
  <si>
    <t>Ascoli Satriano</t>
  </si>
  <si>
    <t>073001</t>
  </si>
  <si>
    <t>Avetrana</t>
  </si>
  <si>
    <t>075008</t>
  </si>
  <si>
    <t>Bagnolo del Salento</t>
  </si>
  <si>
    <t>072006</t>
  </si>
  <si>
    <t>Bari</t>
  </si>
  <si>
    <t>110002</t>
  </si>
  <si>
    <t>Barletta</t>
  </si>
  <si>
    <t>071006</t>
  </si>
  <si>
    <t>Biccari</t>
  </si>
  <si>
    <t>072008</t>
  </si>
  <si>
    <t>Binetto</t>
  </si>
  <si>
    <t>110003</t>
  </si>
  <si>
    <t>Bisceglie</t>
  </si>
  <si>
    <t>072010</t>
  </si>
  <si>
    <t>Bitetto</t>
  </si>
  <si>
    <t>072011</t>
  </si>
  <si>
    <t>Bitonto</t>
  </si>
  <si>
    <t>072012</t>
  </si>
  <si>
    <t>Bitritto</t>
  </si>
  <si>
    <t>075009</t>
  </si>
  <si>
    <t>Botrugno</t>
  </si>
  <si>
    <t>071007</t>
  </si>
  <si>
    <t>Bovino</t>
  </si>
  <si>
    <t>074001</t>
  </si>
  <si>
    <t>Brindisi</t>
  </si>
  <si>
    <t>071008</t>
  </si>
  <si>
    <t>Cagnano Varano</t>
  </si>
  <si>
    <t>4</t>
  </si>
  <si>
    <t>075010</t>
  </si>
  <si>
    <t>Calimera</t>
  </si>
  <si>
    <t>075011</t>
  </si>
  <si>
    <t>Campi Salentina</t>
  </si>
  <si>
    <t>071009</t>
  </si>
  <si>
    <t>Candela</t>
  </si>
  <si>
    <t>075012</t>
  </si>
  <si>
    <t>Cannole</t>
  </si>
  <si>
    <t>110004</t>
  </si>
  <si>
    <t>Canosa di Puglia</t>
  </si>
  <si>
    <t>075013</t>
  </si>
  <si>
    <t>Caprarica di Lecce</t>
  </si>
  <si>
    <t>072014</t>
  </si>
  <si>
    <t>Capurso</t>
  </si>
  <si>
    <t>071010</t>
  </si>
  <si>
    <t>Carapelle</t>
  </si>
  <si>
    <t>071011</t>
  </si>
  <si>
    <t>Carlantino</t>
  </si>
  <si>
    <t>075014</t>
  </si>
  <si>
    <t>Carmiano</t>
  </si>
  <si>
    <t>073002</t>
  </si>
  <si>
    <t>Carosino</t>
  </si>
  <si>
    <t>074002</t>
  </si>
  <si>
    <t>Carovigno</t>
  </si>
  <si>
    <t>075015</t>
  </si>
  <si>
    <t>Carpignano Salentino</t>
  </si>
  <si>
    <t>071012</t>
  </si>
  <si>
    <t>Carpino</t>
  </si>
  <si>
    <t>071013</t>
  </si>
  <si>
    <t>Casalnuovo Monterotaro</t>
  </si>
  <si>
    <t>071014</t>
  </si>
  <si>
    <t>Casalvecchio di Puglia</t>
  </si>
  <si>
    <t>072015</t>
  </si>
  <si>
    <t>Casamassima</t>
  </si>
  <si>
    <t>075016</t>
  </si>
  <si>
    <t>Casarano</t>
  </si>
  <si>
    <t>072016</t>
  </si>
  <si>
    <t>Cassano delle Murge</t>
  </si>
  <si>
    <t>072017</t>
  </si>
  <si>
    <t>Castellana Grotte</t>
  </si>
  <si>
    <t>073003</t>
  </si>
  <si>
    <t>Castellaneta</t>
  </si>
  <si>
    <t>071015</t>
  </si>
  <si>
    <t>Castelluccio dei Sauri</t>
  </si>
  <si>
    <t>071016</t>
  </si>
  <si>
    <t>Castelluccio Valmaggiore</t>
  </si>
  <si>
    <t>071017</t>
  </si>
  <si>
    <t>Castelnuovo della Daunia</t>
  </si>
  <si>
    <t>075017</t>
  </si>
  <si>
    <t>Castri di Lecce</t>
  </si>
  <si>
    <t>075018</t>
  </si>
  <si>
    <t>Castrignano de' Greci</t>
  </si>
  <si>
    <t>075019</t>
  </si>
  <si>
    <t>Castrignano del Capo</t>
  </si>
  <si>
    <t>075096</t>
  </si>
  <si>
    <t>Castro</t>
  </si>
  <si>
    <t>075020</t>
  </si>
  <si>
    <t>Cavallino</t>
  </si>
  <si>
    <t>074003</t>
  </si>
  <si>
    <t>Ceglie Messapica</t>
  </si>
  <si>
    <t>071018</t>
  </si>
  <si>
    <t>Celenza Valfortore</t>
  </si>
  <si>
    <t>072018</t>
  </si>
  <si>
    <t>Cellamare</t>
  </si>
  <si>
    <t>071019</t>
  </si>
  <si>
    <t>Celle di San Vito</t>
  </si>
  <si>
    <t>074004</t>
  </si>
  <si>
    <t>Cellino San Marco</t>
  </si>
  <si>
    <t>071020</t>
  </si>
  <si>
    <t>Cerignola</t>
  </si>
  <si>
    <t>071021</t>
  </si>
  <si>
    <t>Chieuti</t>
  </si>
  <si>
    <t>074005</t>
  </si>
  <si>
    <t>Cisternino</t>
  </si>
  <si>
    <t>075021</t>
  </si>
  <si>
    <t>Collepasso</t>
  </si>
  <si>
    <t>072019</t>
  </si>
  <si>
    <t>Conversano</t>
  </si>
  <si>
    <t>075022</t>
  </si>
  <si>
    <t>Copertino</t>
  </si>
  <si>
    <t>072020</t>
  </si>
  <si>
    <t>Corato</t>
  </si>
  <si>
    <t>075023</t>
  </si>
  <si>
    <t>Corigliano d'Otranto</t>
  </si>
  <si>
    <t>075024</t>
  </si>
  <si>
    <t>Corsano</t>
  </si>
  <si>
    <t>073004</t>
  </si>
  <si>
    <t>075025</t>
  </si>
  <si>
    <t>Cursi</t>
  </si>
  <si>
    <t>075026</t>
  </si>
  <si>
    <t>Cutrofiano</t>
  </si>
  <si>
    <t>071022</t>
  </si>
  <si>
    <t>Deliceto</t>
  </si>
  <si>
    <t>075027</t>
  </si>
  <si>
    <t>Diso</t>
  </si>
  <si>
    <t>074006</t>
  </si>
  <si>
    <t>Erchie</t>
  </si>
  <si>
    <t>071023</t>
  </si>
  <si>
    <t>Faeto</t>
  </si>
  <si>
    <t>073005</t>
  </si>
  <si>
    <t>Faggiano</t>
  </si>
  <si>
    <t>074007</t>
  </si>
  <si>
    <t>Fasano</t>
  </si>
  <si>
    <t>071024</t>
  </si>
  <si>
    <t>Foggia</t>
  </si>
  <si>
    <t>073006</t>
  </si>
  <si>
    <t>Fragagnano</t>
  </si>
  <si>
    <t>074008</t>
  </si>
  <si>
    <t>Francavilla Fontana</t>
  </si>
  <si>
    <t>075028</t>
  </si>
  <si>
    <t>Gagliano del Capo</t>
  </si>
  <si>
    <t>075029</t>
  </si>
  <si>
    <t>Galatina</t>
  </si>
  <si>
    <t>075030</t>
  </si>
  <si>
    <t>Galatone</t>
  </si>
  <si>
    <t>075031</t>
  </si>
  <si>
    <t>Gallipoli</t>
  </si>
  <si>
    <t>073007</t>
  </si>
  <si>
    <t>Ginosa</t>
  </si>
  <si>
    <t>072021</t>
  </si>
  <si>
    <t>Gioia del Colle</t>
  </si>
  <si>
    <t>072022</t>
  </si>
  <si>
    <t>Giovinazzo</t>
  </si>
  <si>
    <t>075032</t>
  </si>
  <si>
    <t>Giuggianello</t>
  </si>
  <si>
    <t>075033</t>
  </si>
  <si>
    <t>Giurdignano</t>
  </si>
  <si>
    <t>072023</t>
  </si>
  <si>
    <t>Gravina in Puglia</t>
  </si>
  <si>
    <t>073008</t>
  </si>
  <si>
    <t>Grottaglie</t>
  </si>
  <si>
    <t>072024</t>
  </si>
  <si>
    <t>Grumo Appula</t>
  </si>
  <si>
    <t>075034</t>
  </si>
  <si>
    <t>Guagnano</t>
  </si>
  <si>
    <t>071025</t>
  </si>
  <si>
    <t>Ischitella</t>
  </si>
  <si>
    <t>071026</t>
  </si>
  <si>
    <t>Isole Tremiti</t>
  </si>
  <si>
    <t>073009</t>
  </si>
  <si>
    <t>Laterza</t>
  </si>
  <si>
    <t>074009</t>
  </si>
  <si>
    <t>Latiano</t>
  </si>
  <si>
    <t>075035</t>
  </si>
  <si>
    <t>Lecce</t>
  </si>
  <si>
    <t>073010</t>
  </si>
  <si>
    <t>Leporano</t>
  </si>
  <si>
    <t>075036</t>
  </si>
  <si>
    <t>Lequile</t>
  </si>
  <si>
    <t>071027</t>
  </si>
  <si>
    <t>Lesina</t>
  </si>
  <si>
    <t>075037</t>
  </si>
  <si>
    <t>Leverano</t>
  </si>
  <si>
    <t>075038</t>
  </si>
  <si>
    <t>Lizzanello</t>
  </si>
  <si>
    <t>073011</t>
  </si>
  <si>
    <t>Lizzano</t>
  </si>
  <si>
    <t>072025</t>
  </si>
  <si>
    <t>Locorotondo</t>
  </si>
  <si>
    <t>071028</t>
  </si>
  <si>
    <t>Lucera</t>
  </si>
  <si>
    <t>075039</t>
  </si>
  <si>
    <t>Maglie</t>
  </si>
  <si>
    <t>073012</t>
  </si>
  <si>
    <t>Manduria</t>
  </si>
  <si>
    <t>071029</t>
  </si>
  <si>
    <t>Manfredonia</t>
  </si>
  <si>
    <t>110005</t>
  </si>
  <si>
    <t>Margherita di Savoia</t>
  </si>
  <si>
    <t>075040</t>
  </si>
  <si>
    <t>Martano</t>
  </si>
  <si>
    <t>075041</t>
  </si>
  <si>
    <t>Martignano</t>
  </si>
  <si>
    <t>073013</t>
  </si>
  <si>
    <t>Martina Franca</t>
  </si>
  <si>
    <t>073014</t>
  </si>
  <si>
    <t>Maruggio</t>
  </si>
  <si>
    <t>073015</t>
  </si>
  <si>
    <t>Massafra</t>
  </si>
  <si>
    <t>075042</t>
  </si>
  <si>
    <t>Matino</t>
  </si>
  <si>
    <t>071031</t>
  </si>
  <si>
    <t>Mattinata</t>
  </si>
  <si>
    <t>075043</t>
  </si>
  <si>
    <t>Melendugno</t>
  </si>
  <si>
    <t>075044</t>
  </si>
  <si>
    <t>Melissano</t>
  </si>
  <si>
    <t>075045</t>
  </si>
  <si>
    <t>Melpignano</t>
  </si>
  <si>
    <t>074010</t>
  </si>
  <si>
    <t>Mesagne</t>
  </si>
  <si>
    <t>075046</t>
  </si>
  <si>
    <t>Miggiano</t>
  </si>
  <si>
    <t>075047</t>
  </si>
  <si>
    <t>Minervino di Lecce</t>
  </si>
  <si>
    <t>110006</t>
  </si>
  <si>
    <t>072027</t>
  </si>
  <si>
    <t>Modugno</t>
  </si>
  <si>
    <t>072028</t>
  </si>
  <si>
    <t>Mola di Bari</t>
  </si>
  <si>
    <t>072029</t>
  </si>
  <si>
    <t>Molfetta</t>
  </si>
  <si>
    <t>072030</t>
  </si>
  <si>
    <t>Monopoli</t>
  </si>
  <si>
    <t>071033</t>
  </si>
  <si>
    <t>Monte Sant'Angelo</t>
  </si>
  <si>
    <t>073016</t>
  </si>
  <si>
    <t>Monteiasi</t>
  </si>
  <si>
    <t>071032</t>
  </si>
  <si>
    <t>Monteleone di Puglia</t>
  </si>
  <si>
    <t>073017</t>
  </si>
  <si>
    <t>Montemesola</t>
  </si>
  <si>
    <t>073018</t>
  </si>
  <si>
    <t>Monteparano</t>
  </si>
  <si>
    <t>075048</t>
  </si>
  <si>
    <t>Monteroni di Lecce</t>
  </si>
  <si>
    <t>075049</t>
  </si>
  <si>
    <t>Montesano Salentino</t>
  </si>
  <si>
    <t>075050</t>
  </si>
  <si>
    <t>Morciano di Leuca</t>
  </si>
  <si>
    <t>071034</t>
  </si>
  <si>
    <t>Motta Montecorvino</t>
  </si>
  <si>
    <t>073019</t>
  </si>
  <si>
    <t>Mottola</t>
  </si>
  <si>
    <t>075051</t>
  </si>
  <si>
    <t>Muro Leccese</t>
  </si>
  <si>
    <t>075052</t>
  </si>
  <si>
    <t>Nardò</t>
  </si>
  <si>
    <t>075053</t>
  </si>
  <si>
    <t>Neviano</t>
  </si>
  <si>
    <t>072031</t>
  </si>
  <si>
    <t>Noci</t>
  </si>
  <si>
    <t>075054</t>
  </si>
  <si>
    <t>Nociglia</t>
  </si>
  <si>
    <t>072032</t>
  </si>
  <si>
    <t>Noicattaro</t>
  </si>
  <si>
    <t>075055</t>
  </si>
  <si>
    <t>Novoli</t>
  </si>
  <si>
    <t>071063</t>
  </si>
  <si>
    <t>Ordona</t>
  </si>
  <si>
    <t>074011</t>
  </si>
  <si>
    <t>Oria</t>
  </si>
  <si>
    <t>071035</t>
  </si>
  <si>
    <t>Orsara di Puglia</t>
  </si>
  <si>
    <t>071036</t>
  </si>
  <si>
    <t>Orta Nova</t>
  </si>
  <si>
    <t>075056</t>
  </si>
  <si>
    <t>Ortelle</t>
  </si>
  <si>
    <t>074012</t>
  </si>
  <si>
    <t>Ostuni</t>
  </si>
  <si>
    <t>075057</t>
  </si>
  <si>
    <t>Otranto</t>
  </si>
  <si>
    <t>073020</t>
  </si>
  <si>
    <t>Palagianello</t>
  </si>
  <si>
    <t>073021</t>
  </si>
  <si>
    <t>Palagiano</t>
  </si>
  <si>
    <t>075058</t>
  </si>
  <si>
    <t>Palmariggi</t>
  </si>
  <si>
    <t>072033</t>
  </si>
  <si>
    <t>Palo del Colle</t>
  </si>
  <si>
    <t>071037</t>
  </si>
  <si>
    <t>Panni</t>
  </si>
  <si>
    <t>075059</t>
  </si>
  <si>
    <t>Parabita</t>
  </si>
  <si>
    <t>075060</t>
  </si>
  <si>
    <t>Patù</t>
  </si>
  <si>
    <t>071038</t>
  </si>
  <si>
    <t>Peschici</t>
  </si>
  <si>
    <t>071039</t>
  </si>
  <si>
    <t>Pietramontecorvino</t>
  </si>
  <si>
    <t>075061</t>
  </si>
  <si>
    <t>Poggiardo</t>
  </si>
  <si>
    <t>071040</t>
  </si>
  <si>
    <t>Poggio Imperiale</t>
  </si>
  <si>
    <t>072034</t>
  </si>
  <si>
    <t>Poggiorsini</t>
  </si>
  <si>
    <t>072035</t>
  </si>
  <si>
    <t>Polignano a Mare</t>
  </si>
  <si>
    <t>075097</t>
  </si>
  <si>
    <t>Porto Cesareo</t>
  </si>
  <si>
    <t>Presicce</t>
  </si>
  <si>
    <t>073022</t>
  </si>
  <si>
    <t>Pulsano</t>
  </si>
  <si>
    <t>072036</t>
  </si>
  <si>
    <t>Putignano</t>
  </si>
  <si>
    <t>075063</t>
  </si>
  <si>
    <t>Racale</t>
  </si>
  <si>
    <t>071041</t>
  </si>
  <si>
    <t>Rignano Garganico</t>
  </si>
  <si>
    <t>073023</t>
  </si>
  <si>
    <t>Roccaforzata</t>
  </si>
  <si>
    <t>071042</t>
  </si>
  <si>
    <t>Rocchetta Sant'Antonio</t>
  </si>
  <si>
    <t>071043</t>
  </si>
  <si>
    <t>Rodi Garganico</t>
  </si>
  <si>
    <t>071044</t>
  </si>
  <si>
    <t>Roseto Valfortore</t>
  </si>
  <si>
    <t>075064</t>
  </si>
  <si>
    <t>Ruffano</t>
  </si>
  <si>
    <t>072037</t>
  </si>
  <si>
    <t>Rutigliano</t>
  </si>
  <si>
    <t>072038</t>
  </si>
  <si>
    <t>Ruvo di Puglia</t>
  </si>
  <si>
    <t>075065</t>
  </si>
  <si>
    <t>Salice Salentino</t>
  </si>
  <si>
    <t>075066</t>
  </si>
  <si>
    <t>Salve</t>
  </si>
  <si>
    <t>072039</t>
  </si>
  <si>
    <t>Sammichele di Bari</t>
  </si>
  <si>
    <t>075095</t>
  </si>
  <si>
    <t>San Cassiano</t>
  </si>
  <si>
    <t>075068</t>
  </si>
  <si>
    <t>San Cesario di Lecce</t>
  </si>
  <si>
    <t>074013</t>
  </si>
  <si>
    <t>San Donaci</t>
  </si>
  <si>
    <t>075069</t>
  </si>
  <si>
    <t>San Donato di Lecce</t>
  </si>
  <si>
    <t>110007</t>
  </si>
  <si>
    <t>San Ferdinando di Puglia</t>
  </si>
  <si>
    <t>073024</t>
  </si>
  <si>
    <t>San Giorgio Ionico</t>
  </si>
  <si>
    <t>071046</t>
  </si>
  <si>
    <t>San Giovanni Rotondo</t>
  </si>
  <si>
    <t>071047</t>
  </si>
  <si>
    <t>San Marco in Lamis</t>
  </si>
  <si>
    <t>071048</t>
  </si>
  <si>
    <t>San Marco la Catola</t>
  </si>
  <si>
    <t>073025</t>
  </si>
  <si>
    <t>San Marzano di San Giuseppe</t>
  </si>
  <si>
    <t>074014</t>
  </si>
  <si>
    <t>San Michele Salentino</t>
  </si>
  <si>
    <t>071049</t>
  </si>
  <si>
    <t>San Nicandro Garganico</t>
  </si>
  <si>
    <t>074015</t>
  </si>
  <si>
    <t>San Pancrazio Salentino</t>
  </si>
  <si>
    <t>071050</t>
  </si>
  <si>
    <t>San Paolo di Civitate</t>
  </si>
  <si>
    <t>075071</t>
  </si>
  <si>
    <t>San Pietro in Lama</t>
  </si>
  <si>
    <t>074016</t>
  </si>
  <si>
    <t>San Pietro Vernotico</t>
  </si>
  <si>
    <t>071051</t>
  </si>
  <si>
    <t>San Severo</t>
  </si>
  <si>
    <t>074017</t>
  </si>
  <si>
    <t>San Vito dei Normanni</t>
  </si>
  <si>
    <t>075067</t>
  </si>
  <si>
    <t>Sanarica</t>
  </si>
  <si>
    <t>072040</t>
  </si>
  <si>
    <t>Sannicandro di Bari</t>
  </si>
  <si>
    <t>075070</t>
  </si>
  <si>
    <t>Sannicola</t>
  </si>
  <si>
    <t>075072</t>
  </si>
  <si>
    <t>Santa Cesarea Terme</t>
  </si>
  <si>
    <t>071052</t>
  </si>
  <si>
    <t>Sant'Agata di Puglia</t>
  </si>
  <si>
    <t>072041</t>
  </si>
  <si>
    <t>Santeramo in Colle</t>
  </si>
  <si>
    <t>073026</t>
  </si>
  <si>
    <t>Sava</t>
  </si>
  <si>
    <t>075073</t>
  </si>
  <si>
    <t>Scorrano</t>
  </si>
  <si>
    <t>075074</t>
  </si>
  <si>
    <t>Seclì</t>
  </si>
  <si>
    <t>071053</t>
  </si>
  <si>
    <t>Serracapriola</t>
  </si>
  <si>
    <t>075075</t>
  </si>
  <si>
    <t>Sogliano Cavour</t>
  </si>
  <si>
    <t>075076</t>
  </si>
  <si>
    <t>Soleto</t>
  </si>
  <si>
    <t>075077</t>
  </si>
  <si>
    <t>Specchia</t>
  </si>
  <si>
    <t>110008</t>
  </si>
  <si>
    <t>Spinazzola</t>
  </si>
  <si>
    <t>075078</t>
  </si>
  <si>
    <t>Spongano</t>
  </si>
  <si>
    <t>075079</t>
  </si>
  <si>
    <t>Squinzano</t>
  </si>
  <si>
    <t>073029</t>
  </si>
  <si>
    <t>Statte</t>
  </si>
  <si>
    <t>075080</t>
  </si>
  <si>
    <t>071054</t>
  </si>
  <si>
    <t>Stornara</t>
  </si>
  <si>
    <t>071055</t>
  </si>
  <si>
    <t>Stornarella</t>
  </si>
  <si>
    <t>075081</t>
  </si>
  <si>
    <t>Supersano</t>
  </si>
  <si>
    <t>075082</t>
  </si>
  <si>
    <t>Surano</t>
  </si>
  <si>
    <t>075083</t>
  </si>
  <si>
    <t>Surbo</t>
  </si>
  <si>
    <t>073027</t>
  </si>
  <si>
    <t>Taranto</t>
  </si>
  <si>
    <t>075084</t>
  </si>
  <si>
    <t>Taurisano</t>
  </si>
  <si>
    <t>075085</t>
  </si>
  <si>
    <t>Taviano</t>
  </si>
  <si>
    <t>072043</t>
  </si>
  <si>
    <t>Terlizzi</t>
  </si>
  <si>
    <t>075086</t>
  </si>
  <si>
    <t>Tiggiano</t>
  </si>
  <si>
    <t>074018</t>
  </si>
  <si>
    <t>Torchiarolo</t>
  </si>
  <si>
    <t>072044</t>
  </si>
  <si>
    <t>Toritto</t>
  </si>
  <si>
    <t>074019</t>
  </si>
  <si>
    <t>Torre Santa Susanna</t>
  </si>
  <si>
    <t>071056</t>
  </si>
  <si>
    <t>Torremaggiore</t>
  </si>
  <si>
    <t>073028</t>
  </si>
  <si>
    <t>Torricella</t>
  </si>
  <si>
    <t>110009</t>
  </si>
  <si>
    <t>Trani</t>
  </si>
  <si>
    <t>075087</t>
  </si>
  <si>
    <t>Trepuzzi</t>
  </si>
  <si>
    <t>075088</t>
  </si>
  <si>
    <t>Tricase</t>
  </si>
  <si>
    <t>072046</t>
  </si>
  <si>
    <t>Triggiano</t>
  </si>
  <si>
    <t>110010</t>
  </si>
  <si>
    <t>Trinitapoli</t>
  </si>
  <si>
    <t>071058</t>
  </si>
  <si>
    <t>Troia</t>
  </si>
  <si>
    <t>075089</t>
  </si>
  <si>
    <t>Tuglie</t>
  </si>
  <si>
    <t>072047</t>
  </si>
  <si>
    <t>Turi</t>
  </si>
  <si>
    <t>075090</t>
  </si>
  <si>
    <t>Ugento</t>
  </si>
  <si>
    <t>075091</t>
  </si>
  <si>
    <t>Uggiano la Chiesa</t>
  </si>
  <si>
    <t>072048</t>
  </si>
  <si>
    <t>Valenzano</t>
  </si>
  <si>
    <t>075092</t>
  </si>
  <si>
    <t>Veglie</t>
  </si>
  <si>
    <t>075093</t>
  </si>
  <si>
    <t>Vernole</t>
  </si>
  <si>
    <t>071059</t>
  </si>
  <si>
    <t>Vico del Gargano</t>
  </si>
  <si>
    <t>071060</t>
  </si>
  <si>
    <t>Vieste</t>
  </si>
  <si>
    <t>074020</t>
  </si>
  <si>
    <t>071061</t>
  </si>
  <si>
    <t>Volturara Appula</t>
  </si>
  <si>
    <t>071062</t>
  </si>
  <si>
    <t>Volturino</t>
  </si>
  <si>
    <t>071064</t>
  </si>
  <si>
    <t>Zapponeta</t>
  </si>
  <si>
    <t>075094</t>
  </si>
  <si>
    <t>Zollino</t>
  </si>
  <si>
    <t>UNIONE DI COMUNI</t>
  </si>
  <si>
    <t>C.F.</t>
  </si>
  <si>
    <t>Andrano, Spongano e Diso</t>
  </si>
  <si>
    <t>92013730756 </t>
  </si>
  <si>
    <t>Andrano, Spongano, Diso, Castro</t>
  </si>
  <si>
    <t>unioneandranosponganodiso@sicurezzapostale.it</t>
  </si>
  <si>
    <t>CASALI DAUNI</t>
  </si>
  <si>
    <t xml:space="preserve"> 04141010712 </t>
  </si>
  <si>
    <t>Casalnuovo Monterotaro, Casalvecchio di Puglia, Castelnuovo della Daunia</t>
  </si>
  <si>
    <t>unionecasalidauni@pec.it</t>
  </si>
  <si>
    <t>Costa Orientale</t>
  </si>
  <si>
    <t>92014830753 </t>
  </si>
  <si>
    <t>unionecostaorientale@pec.it</t>
  </si>
  <si>
    <t>Entroterra Idruntino</t>
  </si>
  <si>
    <t>92013640757 </t>
  </si>
  <si>
    <t>entroterraidruntino@pec.it</t>
  </si>
  <si>
    <t>Grecia Salentina</t>
  </si>
  <si>
    <t>93063350750 </t>
  </si>
  <si>
    <t>unionegreciasalentina@legalmail.it</t>
  </si>
  <si>
    <t>Jonica Salentina</t>
  </si>
  <si>
    <t>03482430752 </t>
  </si>
  <si>
    <t> unionejonicasalentina@legalmail.it</t>
  </si>
  <si>
    <t>Messapia</t>
  </si>
  <si>
    <t>03628950754 </t>
  </si>
  <si>
    <t>Cavallino, Lizzanello</t>
  </si>
  <si>
    <t>unionemessapia@pec.rupar.puglia.it</t>
  </si>
  <si>
    <t>MONTI DAUNI</t>
  </si>
  <si>
    <t>04025620719 </t>
  </si>
  <si>
    <t>unionecomunimontidauni@legalmail.it</t>
  </si>
  <si>
    <t>Nord Salento</t>
  </si>
  <si>
    <t>93067060751 </t>
  </si>
  <si>
    <t> segreterianordsalento@legalmail.it</t>
  </si>
  <si>
    <t>Serre Salentine</t>
  </si>
  <si>
    <t>unionecomuniserresalentine@pec.rupar.puglia.it</t>
  </si>
  <si>
    <t xml:space="preserve">Terra di Leuca </t>
  </si>
  <si>
    <t>unione.terradileuca@legalmail.it</t>
  </si>
  <si>
    <t>Terre del Mare e del Sole</t>
  </si>
  <si>
    <t>02637310737</t>
  </si>
  <si>
    <t>unioneterremaresole@pec.it</t>
  </si>
  <si>
    <t>Terre di Acaya e di Roca</t>
  </si>
  <si>
    <t>Melendugno, Vernole, Castri di Lecce, Caprarica di Lecce</t>
  </si>
  <si>
    <t> unione.terrediacayaeroca.it@legalmail.it</t>
  </si>
  <si>
    <t>Terre di Mezzo</t>
  </si>
  <si>
    <t>ragioneria.unioneterredimezzo@legalmail.it</t>
  </si>
  <si>
    <t>Terre d'Oriente</t>
  </si>
  <si>
    <t>03902170756 </t>
  </si>
  <si>
    <t>unioneterredoriente@legalmail.it</t>
  </si>
  <si>
    <t>Union 3</t>
  </si>
  <si>
    <t>03716900752 </t>
  </si>
  <si>
    <t>unicomuniunion3.leverano.le@pec.rupar.puglia.it</t>
  </si>
  <si>
    <t>https://www.regione.puglia.it/web/istituzione-e-partecipazione/registro-regionale-unioni-di-comuni-pugliesi?inheritRedirect=true</t>
  </si>
  <si>
    <t>Investimenti che prevedono interventi di moderazione delle velocità veicolare (segnaletica, dispositivi tecnici, interventi infrastrutturali, ecc.)  finalizzati alla sicurezza da parte di tutti i fruitori (ciclisti, pedoni, ecc.)</t>
  </si>
  <si>
    <t>PRINCIPIO N° 2  – Utilizzo di materiali e tecnologie innovativi a basso impatto ambientale</t>
  </si>
  <si>
    <t>PRINCIPIO N° 3 – Utilizzo della strada oggetto di intervento anche per la mobilità lenta</t>
  </si>
  <si>
    <t>(max 55)</t>
  </si>
  <si>
    <t>TOTALE SPESE MATERIALI</t>
  </si>
  <si>
    <t>IMPREVISTI (MAX 10% del totale SPESE MATERIALI)</t>
  </si>
  <si>
    <t>Richiedente</t>
  </si>
  <si>
    <t>“Grado di Urbanizzazione” del Comune secondo la classificazione elaborata dall’ISTAT*  (1 o 2 o 3) (*)</t>
  </si>
  <si>
    <t>Selezione dei Comuni della Regione Puglia in base alla “Superficie territoriale comunale (kmq)” (**)</t>
  </si>
  <si>
    <t>Investimenti che prevedono il recupero dell’asfalto fresato e successivo conferimento ad impianti autorizzati al recupero e trattamento, per tutta l’estensione del/dei tratti di strada previsti nella domanda di sostegno</t>
  </si>
  <si>
    <t>TOTALE PROGETTO(*)</t>
  </si>
  <si>
    <t>IVA LAVORI</t>
  </si>
  <si>
    <t>SPESE LAVORI</t>
  </si>
  <si>
    <t>FIRMA DEL RUP</t>
  </si>
  <si>
    <t>FIRMA DEL TECNICO</t>
  </si>
  <si>
    <t>Uggiano La Chiesa</t>
  </si>
  <si>
    <t>Corigliano D'Otranto</t>
  </si>
  <si>
    <t>Castrignano De' Greci</t>
  </si>
  <si>
    <t>Comuni</t>
  </si>
  <si>
    <t>PEC unione dei comuni</t>
  </si>
  <si>
    <t>n. Comuni</t>
  </si>
  <si>
    <t>Superficie territoriale al 01/01/2021</t>
  </si>
  <si>
    <t>Punteggio Criterio 1</t>
  </si>
  <si>
    <t>Media Punteggio Criterio 1</t>
  </si>
  <si>
    <t>93067260757</t>
  </si>
  <si>
    <t>90019990754</t>
  </si>
  <si>
    <t>93075930755</t>
  </si>
  <si>
    <t>92014070756</t>
  </si>
  <si>
    <t>Ortelle, Minervino di Lecce, Santa Cesarea Terme</t>
  </si>
  <si>
    <t>Cursi, Bagnolo del Salento, Cannole, Palmariggi</t>
  </si>
  <si>
    <t>Calimera, Carpignano Salentino, Castrignano De' Greci, Corigliano D'Otranto, Cutrofiano, Martano, Martignano, Melpignano, Sogliano Cavour, Soleto, Sternatia, Zollino</t>
  </si>
  <si>
    <t>Alliste, Matino, Melissano, Racale, Taviano</t>
  </si>
  <si>
    <t>Accadia, Bovino, Deliceto, Monteleone di Puglia, Orsara di Puglia, Panni, Rocchetta Sant'Antonio, Sant'Agata di Puglia, Anzano di Puglia, Candela</t>
  </si>
  <si>
    <t>Campi Salentina, Guagnano, Salice Salentino, Novoli, Squinzano, Surbo, Trepuzzi</t>
  </si>
  <si>
    <t>Aradeo, Collepasso, Seclì, Tuglie, Sannicola</t>
  </si>
  <si>
    <t>Alessano, Castrignano del Capo, Corsano, Gagliano del Capo, Miggiano, Montesano Salentino, Morciano di Leuca, Patù, Salve, Specchia, Tiggiano</t>
  </si>
  <si>
    <t>Pulsano, Leporano, Lizzano, Torricella, Maruggio, Fragagnano, Avetrana</t>
  </si>
  <si>
    <t>Botrugno, Nociglia, Giuggianello, San Cassiano, Surano, Supersano, Sanarica</t>
  </si>
  <si>
    <t>Muro Leccese, Uggiano La Chiesa, Otranto, Giurdignano</t>
  </si>
  <si>
    <t>Carmiano, Copertino, Leverano, Veglie, Porto Cesareo, Arnesano, Lequile, Monteroni di Lecce</t>
  </si>
  <si>
    <t>Comuni dell'unione</t>
  </si>
  <si>
    <t>Punteggio</t>
  </si>
  <si>
    <t>Punteggio Criterio 2</t>
  </si>
  <si>
    <t>Investimenti che prevendono l’impiego di “Conglomerato bituminoso di recupero”, di provenienza esterna al cantiere, preventivamente qualificato in conformità alla norma UNI EN 13108-8, per tutta l’estensione del/dei tratti di strada previsti nella domanda di sostegno o in generale "Conglomerati bituminosi a basso impatto ambientale" certificati, la cui qualifica sia dimostrata da apposita certificazione ambientale rilasciata da ente qualificato</t>
  </si>
  <si>
    <t>(*)  Nel caso di richiesta avanzata da Unione di comuni, il punteggio relatvo al Criterio 1 è stato calcolato come media aritmetica dei punteggi dei singoli comuni</t>
  </si>
  <si>
    <t>B1 (**)</t>
  </si>
  <si>
    <t>B4 (**)</t>
  </si>
  <si>
    <t>TOTALE SOMME A DISPOSIZIONE</t>
  </si>
  <si>
    <t>SI</t>
  </si>
  <si>
    <t>1 - Densità di insediamenti abitativi nelle aree rurali comunali. I criteri di selezione saranno definiti in maniera tale da privilegiare i territori con maggiore densità.</t>
  </si>
  <si>
    <r>
      <rPr>
        <b/>
        <sz val="14"/>
        <color theme="1"/>
        <rFont val="Calibri"/>
        <family val="2"/>
      </rPr>
      <t>MACROCRITERI</t>
    </r>
    <r>
      <rPr>
        <sz val="14"/>
        <color theme="1"/>
        <rFont val="Calibri"/>
        <family val="2"/>
      </rPr>
      <t>/</t>
    </r>
    <r>
      <rPr>
        <b/>
        <sz val="14"/>
        <color theme="1"/>
        <rFont val="Calibri"/>
        <family val="2"/>
      </rPr>
      <t>PRINCIPI</t>
    </r>
  </si>
  <si>
    <r>
      <t>iii.</t>
    </r>
    <r>
      <rPr>
        <b/>
        <sz val="14"/>
        <color theme="1"/>
        <rFont val="Times New Roman"/>
        <family val="1"/>
      </rPr>
      <t xml:space="preserve">            </t>
    </r>
    <r>
      <rPr>
        <b/>
        <sz val="14"/>
        <color theme="1"/>
        <rFont val="Calibri"/>
        <family val="2"/>
      </rPr>
      <t>TOTALE</t>
    </r>
  </si>
  <si>
    <t>ALLEGATO 7</t>
  </si>
  <si>
    <t>x</t>
  </si>
  <si>
    <t>(**)  Nel caso di richiesta avanzata da Unione di comuni, il punteggio relatvo al Criterio 2 è stato determinato sulla base della somma delle superfici territoriali dei singoli comuni</t>
  </si>
  <si>
    <t>SPESE GENERALI</t>
  </si>
  <si>
    <t>(*) L'importo totale del progetto deve coincidere con quanto richiesto nella DdS rilasciata sul SIAN</t>
  </si>
  <si>
    <t>(**) La sommatoria delle voci B1 e B4 deve coincidere con la voce di spesa "Spese Generali" della DdS rilasciata sul 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</si>
</sst>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"/>
    <numFmt numFmtId="165" formatCode="000000"/>
  </numFmts>
  <fonts count="42" x14ac:knownFonts="1">
    <font>
      <sz val="11"/>
      <color theme="1"/>
      <name val="Calibri"/>
      <scheme val="minor"/>
    </font>
    <font>
      <b/>
      <sz val="2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70C0"/>
      <name val="Calibri"/>
      <family val="2"/>
    </font>
    <font>
      <sz val="13"/>
      <color theme="1"/>
      <name val="Calibri"/>
      <family val="2"/>
    </font>
    <font>
      <b/>
      <sz val="15"/>
      <color theme="1"/>
      <name val="Calibri"/>
      <family val="2"/>
    </font>
    <font>
      <sz val="13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1"/>
      <color rgb="FF666666"/>
      <name val="Trebuchet MS"/>
      <family val="2"/>
    </font>
    <font>
      <sz val="11"/>
      <color theme="1"/>
      <name val="Trebuchet MS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  <font>
      <sz val="16"/>
      <name val="Calibri"/>
      <family val="2"/>
    </font>
    <font>
      <b/>
      <sz val="14"/>
      <color rgb="FFFF0000"/>
      <name val="Calibri"/>
      <family val="2"/>
    </font>
    <font>
      <b/>
      <sz val="14"/>
      <color theme="1"/>
      <name val="Times New Roman"/>
      <family val="1"/>
    </font>
    <font>
      <b/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D9F1FF"/>
        <bgColor rgb="FFD9F1FF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F1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20" fillId="0" borderId="18" xfId="0" applyFont="1" applyBorder="1" applyAlignment="1">
      <alignment horizontal="center" vertical="top" wrapText="1"/>
    </xf>
    <xf numFmtId="0" fontId="3" fillId="0" borderId="18" xfId="0" applyFont="1" applyBorder="1"/>
    <xf numFmtId="1" fontId="21" fillId="0" borderId="18" xfId="0" applyNumberFormat="1" applyFont="1" applyBorder="1" applyAlignment="1">
      <alignment horizontal="center" vertical="top" shrinkToFit="1"/>
    </xf>
    <xf numFmtId="0" fontId="22" fillId="0" borderId="18" xfId="0" applyFont="1" applyBorder="1" applyAlignment="1">
      <alignment horizontal="left" vertical="top" wrapText="1"/>
    </xf>
    <xf numFmtId="0" fontId="8" fillId="0" borderId="18" xfId="0" applyFont="1" applyBorder="1"/>
    <xf numFmtId="1" fontId="23" fillId="0" borderId="18" xfId="0" applyNumberFormat="1" applyFont="1" applyBorder="1" applyAlignment="1">
      <alignment horizontal="center" textRotation="90"/>
    </xf>
    <xf numFmtId="2" fontId="23" fillId="0" borderId="18" xfId="0" applyNumberFormat="1" applyFont="1" applyBorder="1" applyAlignment="1">
      <alignment horizontal="center" textRotation="90" wrapText="1"/>
    </xf>
    <xf numFmtId="49" fontId="23" fillId="0" borderId="18" xfId="0" applyNumberFormat="1" applyFont="1" applyBorder="1" applyAlignment="1">
      <alignment horizontal="left" vertical="center"/>
    </xf>
    <xf numFmtId="4" fontId="23" fillId="0" borderId="18" xfId="0" applyNumberFormat="1" applyFont="1" applyBorder="1" applyAlignment="1">
      <alignment horizontal="center" textRotation="90" wrapText="1"/>
    </xf>
    <xf numFmtId="3" fontId="23" fillId="0" borderId="18" xfId="0" applyNumberFormat="1" applyFont="1" applyBorder="1" applyAlignment="1">
      <alignment horizontal="center" textRotation="90" wrapText="1"/>
    </xf>
    <xf numFmtId="165" fontId="23" fillId="0" borderId="18" xfId="0" applyNumberFormat="1" applyFont="1" applyBorder="1" applyAlignment="1">
      <alignment horizontal="center" textRotation="90" wrapText="1"/>
    </xf>
    <xf numFmtId="165" fontId="23" fillId="8" borderId="18" xfId="0" applyNumberFormat="1" applyFont="1" applyFill="1" applyBorder="1" applyAlignment="1">
      <alignment horizontal="center" textRotation="90" wrapText="1"/>
    </xf>
    <xf numFmtId="165" fontId="23" fillId="0" borderId="19" xfId="0" applyNumberFormat="1" applyFont="1" applyBorder="1" applyAlignment="1">
      <alignment horizontal="center" textRotation="90" wrapText="1"/>
    </xf>
    <xf numFmtId="0" fontId="24" fillId="0" borderId="18" xfId="0" applyFont="1" applyBorder="1" applyAlignment="1">
      <alignment horizontal="center"/>
    </xf>
    <xf numFmtId="1" fontId="24" fillId="0" borderId="18" xfId="0" applyNumberFormat="1" applyFont="1" applyBorder="1" applyAlignment="1">
      <alignment horizontal="center"/>
    </xf>
    <xf numFmtId="1" fontId="24" fillId="0" borderId="18" xfId="0" applyNumberFormat="1" applyFont="1" applyBorder="1" applyAlignment="1">
      <alignment horizontal="left"/>
    </xf>
    <xf numFmtId="1" fontId="24" fillId="0" borderId="18" xfId="0" applyNumberFormat="1" applyFont="1" applyBorder="1"/>
    <xf numFmtId="4" fontId="24" fillId="0" borderId="18" xfId="0" applyNumberFormat="1" applyFont="1" applyBorder="1"/>
    <xf numFmtId="3" fontId="24" fillId="0" borderId="18" xfId="0" applyNumberFormat="1" applyFont="1" applyBorder="1"/>
    <xf numFmtId="49" fontId="24" fillId="0" borderId="18" xfId="0" applyNumberFormat="1" applyFont="1" applyBorder="1"/>
    <xf numFmtId="1" fontId="24" fillId="9" borderId="18" xfId="0" applyNumberFormat="1" applyFont="1" applyFill="1" applyBorder="1" applyAlignment="1">
      <alignment horizontal="left"/>
    </xf>
    <xf numFmtId="1" fontId="24" fillId="10" borderId="18" xfId="0" applyNumberFormat="1" applyFont="1" applyFill="1" applyBorder="1" applyAlignment="1">
      <alignment horizontal="left"/>
    </xf>
    <xf numFmtId="0" fontId="25" fillId="0" borderId="0" xfId="0" applyFont="1"/>
    <xf numFmtId="0" fontId="24" fillId="0" borderId="0" xfId="0" applyFont="1"/>
    <xf numFmtId="0" fontId="26" fillId="8" borderId="20" xfId="0" applyFont="1" applyFill="1" applyBorder="1" applyAlignment="1">
      <alignment vertical="center"/>
    </xf>
    <xf numFmtId="0" fontId="28" fillId="0" borderId="0" xfId="0" applyFont="1"/>
    <xf numFmtId="0" fontId="26" fillId="8" borderId="30" xfId="0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0" fillId="0" borderId="30" xfId="0" applyBorder="1"/>
    <xf numFmtId="0" fontId="27" fillId="11" borderId="30" xfId="0" applyFont="1" applyFill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8" fillId="0" borderId="30" xfId="0" applyFont="1" applyBorder="1" applyAlignment="1">
      <alignment vertical="center"/>
    </xf>
    <xf numFmtId="0" fontId="3" fillId="5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23" fillId="0" borderId="31" xfId="0" applyNumberFormat="1" applyFont="1" applyBorder="1" applyAlignment="1">
      <alignment horizontal="center" textRotation="90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30" xfId="0" applyNumberForma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49" fontId="3" fillId="5" borderId="1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7" fillId="12" borderId="8" xfId="0" applyFont="1" applyFill="1" applyBorder="1" applyAlignment="1" applyProtection="1">
      <alignment horizontal="center" vertical="center"/>
      <protection locked="0"/>
    </xf>
    <xf numFmtId="0" fontId="17" fillId="12" borderId="9" xfId="0" applyFont="1" applyFill="1" applyBorder="1" applyAlignment="1" applyProtection="1">
      <alignment vertical="center"/>
      <protection locked="0"/>
    </xf>
    <xf numFmtId="0" fontId="17" fillId="12" borderId="9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13" borderId="1" xfId="0" applyFill="1" applyBorder="1"/>
    <xf numFmtId="0" fontId="8" fillId="13" borderId="1" xfId="0" applyFont="1" applyFill="1" applyBorder="1"/>
    <xf numFmtId="4" fontId="8" fillId="13" borderId="1" xfId="0" applyNumberFormat="1" applyFont="1" applyFill="1" applyBorder="1"/>
    <xf numFmtId="0" fontId="0" fillId="13" borderId="0" xfId="0" applyFill="1"/>
    <xf numFmtId="0" fontId="8" fillId="13" borderId="0" xfId="0" applyFont="1" applyFill="1"/>
    <xf numFmtId="0" fontId="39" fillId="15" borderId="37" xfId="0" applyFont="1" applyFill="1" applyBorder="1" applyAlignment="1">
      <alignment horizontal="center" vertical="center" wrapText="1"/>
    </xf>
    <xf numFmtId="0" fontId="39" fillId="15" borderId="37" xfId="0" applyFont="1" applyFill="1" applyBorder="1" applyAlignment="1">
      <alignment horizontal="left" vertical="center" wrapText="1"/>
    </xf>
    <xf numFmtId="0" fontId="39" fillId="0" borderId="37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5" fillId="2" borderId="2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right" vertical="center"/>
    </xf>
    <xf numFmtId="0" fontId="8" fillId="2" borderId="24" xfId="0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right" vertical="center"/>
    </xf>
    <xf numFmtId="0" fontId="8" fillId="2" borderId="25" xfId="0" applyFont="1" applyFill="1" applyBorder="1" applyAlignment="1" applyProtection="1">
      <alignment horizontal="right" vertical="center"/>
    </xf>
    <xf numFmtId="0" fontId="6" fillId="2" borderId="24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25" xfId="0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35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center" vertical="center"/>
    </xf>
    <xf numFmtId="0" fontId="13" fillId="2" borderId="25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10" fillId="2" borderId="3" xfId="0" applyFont="1" applyFill="1" applyBorder="1" applyAlignment="1" applyProtection="1">
      <alignment vertical="center" wrapText="1"/>
    </xf>
    <xf numFmtId="0" fontId="14" fillId="2" borderId="3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vertical="center" wrapText="1"/>
    </xf>
    <xf numFmtId="0" fontId="3" fillId="2" borderId="24" xfId="0" applyFont="1" applyFill="1" applyBorder="1" applyAlignment="1" applyProtection="1">
      <alignment horizontal="right" vertical="center"/>
    </xf>
    <xf numFmtId="0" fontId="14" fillId="2" borderId="1" xfId="0" applyFont="1" applyFill="1" applyBorder="1" applyAlignment="1" applyProtection="1">
      <alignment vertical="center" wrapText="1"/>
    </xf>
    <xf numFmtId="0" fontId="11" fillId="2" borderId="24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vertical="center" wrapText="1"/>
    </xf>
    <xf numFmtId="0" fontId="7" fillId="2" borderId="28" xfId="0" applyFont="1" applyFill="1" applyBorder="1" applyAlignment="1" applyProtection="1">
      <alignment horizontal="right" vertical="center"/>
    </xf>
    <xf numFmtId="0" fontId="11" fillId="2" borderId="28" xfId="0" applyFont="1" applyFill="1" applyBorder="1" applyProtection="1"/>
    <xf numFmtId="0" fontId="8" fillId="2" borderId="29" xfId="0" applyFont="1" applyFill="1" applyBorder="1" applyAlignment="1" applyProtection="1">
      <alignment horizontal="right" vertical="center"/>
    </xf>
    <xf numFmtId="0" fontId="0" fillId="13" borderId="0" xfId="0" applyFill="1" applyAlignment="1" applyProtection="1">
      <alignment vertical="center"/>
    </xf>
    <xf numFmtId="0" fontId="16" fillId="0" borderId="32" xfId="0" applyFont="1" applyBorder="1" applyAlignment="1" applyProtection="1">
      <alignment horizontal="center" vertical="center" wrapText="1"/>
    </xf>
    <xf numFmtId="0" fontId="16" fillId="0" borderId="33" xfId="0" applyFont="1" applyBorder="1" applyAlignment="1" applyProtection="1">
      <alignment horizontal="center" vertical="center"/>
    </xf>
    <xf numFmtId="0" fontId="16" fillId="0" borderId="33" xfId="0" applyFont="1" applyBorder="1" applyAlignment="1" applyProtection="1">
      <alignment horizontal="center" vertical="center" wrapText="1"/>
    </xf>
    <xf numFmtId="0" fontId="16" fillId="0" borderId="34" xfId="0" applyFont="1" applyBorder="1" applyAlignment="1" applyProtection="1">
      <alignment horizontal="center" vertical="center" wrapText="1"/>
    </xf>
    <xf numFmtId="0" fontId="0" fillId="13" borderId="0" xfId="0" applyFill="1" applyAlignment="1" applyProtection="1">
      <alignment horizontal="center" vertical="center"/>
    </xf>
    <xf numFmtId="0" fontId="0" fillId="13" borderId="0" xfId="0" applyFill="1" applyProtection="1"/>
    <xf numFmtId="0" fontId="8" fillId="13" borderId="0" xfId="0" applyFont="1" applyFill="1" applyProtection="1"/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2" fontId="8" fillId="0" borderId="15" xfId="0" applyNumberFormat="1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</xf>
    <xf numFmtId="0" fontId="11" fillId="5" borderId="15" xfId="0" applyFont="1" applyFill="1" applyBorder="1" applyAlignment="1" applyProtection="1">
      <alignment horizontal="center" wrapText="1"/>
    </xf>
    <xf numFmtId="0" fontId="10" fillId="5" borderId="16" xfId="0" applyFont="1" applyFill="1" applyBorder="1" applyAlignment="1" applyProtection="1">
      <alignment horizontal="center" vertical="center" wrapText="1"/>
    </xf>
    <xf numFmtId="0" fontId="10" fillId="6" borderId="17" xfId="0" applyFont="1" applyFill="1" applyBorder="1" applyAlignment="1" applyProtection="1">
      <alignment horizontal="left" vertical="center" wrapText="1"/>
    </xf>
    <xf numFmtId="0" fontId="10" fillId="6" borderId="4" xfId="0" applyFont="1" applyFill="1" applyBorder="1" applyAlignment="1" applyProtection="1">
      <alignment horizontal="center" wrapText="1"/>
    </xf>
    <xf numFmtId="0" fontId="11" fillId="6" borderId="4" xfId="0" applyFont="1" applyFill="1" applyBorder="1" applyAlignment="1" applyProtection="1">
      <alignment horizontal="center" vertical="center" wrapText="1"/>
    </xf>
    <xf numFmtId="0" fontId="10" fillId="6" borderId="17" xfId="0" applyFont="1" applyFill="1" applyBorder="1" applyAlignment="1" applyProtection="1">
      <alignment vertical="center" wrapText="1"/>
    </xf>
    <xf numFmtId="0" fontId="10" fillId="5" borderId="17" xfId="0" applyFont="1" applyFill="1" applyBorder="1" applyAlignment="1" applyProtection="1">
      <alignment horizontal="left" vertical="center" wrapText="1"/>
    </xf>
    <xf numFmtId="2" fontId="10" fillId="5" borderId="4" xfId="0" applyNumberFormat="1" applyFont="1" applyFill="1" applyBorder="1" applyAlignment="1" applyProtection="1">
      <alignment horizontal="center" wrapText="1"/>
    </xf>
    <xf numFmtId="164" fontId="3" fillId="12" borderId="15" xfId="0" applyNumberFormat="1" applyFont="1" applyFill="1" applyBorder="1" applyAlignment="1" applyProtection="1">
      <alignment vertical="center"/>
      <protection locked="0"/>
    </xf>
    <xf numFmtId="0" fontId="8" fillId="13" borderId="0" xfId="0" applyFont="1" applyFill="1" applyAlignment="1" applyProtection="1">
      <alignment vertical="center"/>
    </xf>
    <xf numFmtId="0" fontId="8" fillId="13" borderId="0" xfId="0" applyFont="1" applyFill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29" fillId="0" borderId="15" xfId="0" applyFont="1" applyBorder="1" applyAlignment="1" applyProtection="1">
      <alignment horizontal="left"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30" fillId="0" borderId="15" xfId="0" applyFont="1" applyBorder="1" applyAlignment="1" applyProtection="1">
      <alignment vertical="center"/>
    </xf>
    <xf numFmtId="164" fontId="3" fillId="0" borderId="15" xfId="0" applyNumberFormat="1" applyFont="1" applyBorder="1" applyAlignment="1" applyProtection="1">
      <alignment vertical="center"/>
    </xf>
    <xf numFmtId="164" fontId="8" fillId="0" borderId="15" xfId="0" applyNumberFormat="1" applyFont="1" applyBorder="1" applyAlignment="1" applyProtection="1">
      <alignment vertical="center"/>
    </xf>
    <xf numFmtId="0" fontId="19" fillId="13" borderId="0" xfId="0" applyFont="1" applyFill="1" applyAlignment="1" applyProtection="1">
      <alignment vertical="center" wrapText="1"/>
    </xf>
    <xf numFmtId="0" fontId="8" fillId="13" borderId="1" xfId="0" applyFont="1" applyFill="1" applyBorder="1" applyAlignment="1" applyProtection="1">
      <alignment vertical="center"/>
    </xf>
    <xf numFmtId="0" fontId="3" fillId="0" borderId="15" xfId="0" applyFont="1" applyBorder="1" applyAlignment="1" applyProtection="1">
      <alignment horizontal="left" vertical="center" wrapText="1"/>
    </xf>
    <xf numFmtId="0" fontId="32" fillId="7" borderId="15" xfId="0" applyFont="1" applyFill="1" applyBorder="1" applyAlignment="1" applyProtection="1">
      <alignment horizontal="left" vertical="center" wrapText="1"/>
    </xf>
    <xf numFmtId="164" fontId="5" fillId="7" borderId="15" xfId="0" applyNumberFormat="1" applyFont="1" applyFill="1" applyBorder="1" applyAlignment="1" applyProtection="1">
      <alignment vertical="center"/>
    </xf>
    <xf numFmtId="0" fontId="33" fillId="13" borderId="0" xfId="0" applyFont="1" applyFill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Protection="1"/>
    <xf numFmtId="0" fontId="33" fillId="14" borderId="35" xfId="0" applyFont="1" applyFill="1" applyBorder="1" applyAlignment="1" applyProtection="1">
      <alignment horizontal="center"/>
      <protection locked="0"/>
    </xf>
    <xf numFmtId="0" fontId="33" fillId="14" borderId="36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 vertical="center" wrapText="1"/>
    </xf>
    <xf numFmtId="0" fontId="2" fillId="0" borderId="22" xfId="0" applyFont="1" applyBorder="1" applyProtection="1"/>
    <xf numFmtId="0" fontId="5" fillId="2" borderId="22" xfId="0" applyFont="1" applyFill="1" applyBorder="1" applyAlignment="1" applyProtection="1">
      <alignment horizontal="center" vertical="center" wrapText="1"/>
    </xf>
    <xf numFmtId="0" fontId="41" fillId="0" borderId="22" xfId="0" applyFont="1" applyBorder="1" applyProtection="1"/>
    <xf numFmtId="0" fontId="41" fillId="0" borderId="23" xfId="0" applyFont="1" applyBorder="1" applyProtection="1"/>
    <xf numFmtId="0" fontId="4" fillId="14" borderId="24" xfId="0" applyFont="1" applyFill="1" applyBorder="1" applyAlignment="1" applyProtection="1">
      <alignment horizontal="center" vertical="center" wrapText="1"/>
    </xf>
    <xf numFmtId="0" fontId="0" fillId="14" borderId="1" xfId="0" applyFill="1" applyBorder="1" applyProtection="1"/>
    <xf numFmtId="0" fontId="2" fillId="14" borderId="25" xfId="0" applyFont="1" applyFill="1" applyBorder="1" applyProtection="1"/>
    <xf numFmtId="0" fontId="36" fillId="0" borderId="1" xfId="0" applyFont="1" applyBorder="1" applyProtection="1"/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Protection="1">
      <protection locked="0"/>
    </xf>
    <xf numFmtId="0" fontId="11" fillId="2" borderId="2" xfId="0" applyFont="1" applyFill="1" applyBorder="1" applyAlignment="1" applyProtection="1">
      <alignment horizontal="center" vertical="center" wrapText="1"/>
    </xf>
    <xf numFmtId="0" fontId="35" fillId="0" borderId="2" xfId="0" applyFont="1" applyBorder="1" applyProtection="1"/>
    <xf numFmtId="0" fontId="35" fillId="0" borderId="26" xfId="0" applyFont="1" applyBorder="1" applyProtection="1"/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</xf>
    <xf numFmtId="0" fontId="12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2" fillId="0" borderId="2" xfId="0" applyFont="1" applyBorder="1" applyProtection="1"/>
    <xf numFmtId="0" fontId="37" fillId="2" borderId="1" xfId="0" applyFont="1" applyFill="1" applyBorder="1" applyAlignment="1" applyProtection="1">
      <alignment horizontal="center" vertical="center" wrapText="1"/>
    </xf>
    <xf numFmtId="0" fontId="35" fillId="0" borderId="1" xfId="0" applyFont="1" applyBorder="1" applyProtection="1"/>
    <xf numFmtId="14" fontId="1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Protection="1">
      <protection locked="0"/>
    </xf>
    <xf numFmtId="0" fontId="11" fillId="2" borderId="2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/>
    </xf>
    <xf numFmtId="0" fontId="11" fillId="2" borderId="24" xfId="0" applyFont="1" applyFill="1" applyBorder="1" applyAlignment="1" applyProtection="1">
      <alignment horizontal="center" vertical="center"/>
    </xf>
    <xf numFmtId="0" fontId="34" fillId="2" borderId="1" xfId="0" applyFont="1" applyFill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9" fillId="3" borderId="14" xfId="0" applyFont="1" applyFill="1" applyBorder="1" applyAlignment="1" applyProtection="1">
      <alignment horizontal="center" vertical="center" wrapText="1"/>
    </xf>
    <xf numFmtId="0" fontId="2" fillId="0" borderId="16" xfId="0" applyFont="1" applyBorder="1" applyProtection="1"/>
    <xf numFmtId="0" fontId="31" fillId="0" borderId="11" xfId="0" applyFont="1" applyBorder="1" applyAlignment="1" applyProtection="1">
      <alignment horizontal="left" vertical="center" wrapText="1"/>
    </xf>
    <xf numFmtId="0" fontId="2" fillId="0" borderId="13" xfId="0" applyFont="1" applyBorder="1" applyProtection="1"/>
    <xf numFmtId="0" fontId="10" fillId="0" borderId="5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/>
    </xf>
    <xf numFmtId="0" fontId="29" fillId="3" borderId="11" xfId="0" applyFont="1" applyFill="1" applyBorder="1" applyAlignment="1" applyProtection="1">
      <alignment horizontal="center" vertical="center" wrapText="1"/>
    </xf>
    <xf numFmtId="0" fontId="2" fillId="0" borderId="12" xfId="0" applyFont="1" applyBorder="1" applyProtection="1"/>
    <xf numFmtId="0" fontId="8" fillId="3" borderId="11" xfId="0" applyFont="1" applyFill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/>
    </xf>
    <xf numFmtId="0" fontId="35" fillId="0" borderId="13" xfId="0" applyFont="1" applyBorder="1" applyProtection="1"/>
    <xf numFmtId="0" fontId="10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4" fillId="0" borderId="11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vertical="center"/>
    </xf>
    <xf numFmtId="0" fontId="20" fillId="0" borderId="5" xfId="0" applyFont="1" applyBorder="1" applyAlignment="1">
      <alignment horizontal="left" vertical="top" wrapText="1"/>
    </xf>
    <xf numFmtId="0" fontId="2" fillId="0" borderId="7" xfId="0" applyFont="1" applyBorder="1"/>
  </cellXfs>
  <cellStyles count="1">
    <cellStyle name="Normale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colors>
    <mruColors>
      <color rgb="FFD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%20condivisi/PSR%20-%20Raccordo%20Misure%20Forestali/MISURA%208/Sottomisura%208.6/Primo%20bando%202018/DITTE%20AMMESSE%20ALL'AIUTO/CICE%20RAFFAELE/DDS/FORMULARIO%20INTERVENTI%20sottomisura%208_6%20mo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ANAGRAFICA"/>
      <sheetName val="2 - INFORMAZIONI GENERALI SM"/>
      <sheetName val="3 - INFORMAZIONI PUNTEGGI"/>
      <sheetName val="4 - QUADRO LOCALIZZAZIONE"/>
      <sheetName val="5_1.1 - QUADRO INTERVENTI 1.1"/>
      <sheetName val="5_1.2 - QUADRO INTERVENTI 1.2"/>
      <sheetName val="5_2 - QUADRO INTERVENTI AZ 2"/>
      <sheetName val="5_3 - QUADRO INTERVENTI AZ 3"/>
      <sheetName val="6 - RIEPILOGO DI SPESA"/>
      <sheetName val="7 - RIEPILOGHI E PUNTEGGIO"/>
      <sheetName val="8 - ELENCO SPECIE AUTOCTONE"/>
      <sheetName val="9 - DICHIARAZIONI"/>
      <sheetName val="10 LIMITAZIONI MACCHINE ATTREZ"/>
      <sheetName val="11 COMBINAZIONI E PUNTEGGI"/>
      <sheetName val="classificazione imprese AZ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one.puglia.it/web/istituzione-e-partecipazione/registro-regionale-unioni-di-comuni-pugliesi?inheritRedirect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97" zoomScaleNormal="97" zoomScaleSheetLayoutView="90" workbookViewId="0">
      <selection activeCell="E3" sqref="E3:I3"/>
    </sheetView>
  </sheetViews>
  <sheetFormatPr defaultColWidth="14.42578125" defaultRowHeight="15" customHeight="1" x14ac:dyDescent="0.25"/>
  <cols>
    <col min="1" max="1" width="3.42578125" style="58" customWidth="1"/>
    <col min="2" max="2" width="10.42578125" style="58" customWidth="1"/>
    <col min="3" max="3" width="8.7109375" style="58" customWidth="1"/>
    <col min="4" max="5" width="9.85546875" style="58" customWidth="1"/>
    <col min="6" max="8" width="12.42578125" style="58" customWidth="1"/>
    <col min="9" max="9" width="14.7109375" style="58" customWidth="1"/>
    <col min="10" max="10" width="20.7109375" style="58" customWidth="1"/>
    <col min="11" max="11" width="8.7109375" style="58" customWidth="1"/>
    <col min="12" max="12" width="11.28515625" style="58" customWidth="1"/>
    <col min="13" max="14" width="15.42578125" style="58" customWidth="1"/>
    <col min="15" max="15" width="22.28515625" style="58" customWidth="1"/>
    <col min="16" max="16" width="10" style="58" customWidth="1"/>
    <col min="17" max="17" width="10.42578125" style="58" customWidth="1"/>
    <col min="18" max="20" width="8.7109375" style="58" customWidth="1"/>
    <col min="21" max="21" width="3.85546875" style="58" customWidth="1"/>
    <col min="22" max="26" width="8.7109375" style="58" customWidth="1"/>
    <col min="27" max="16384" width="14.42578125" style="58"/>
  </cols>
  <sheetData>
    <row r="1" spans="1:26" s="61" customFormat="1" ht="33.75" customHeight="1" x14ac:dyDescent="0.25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50" t="s">
        <v>965</v>
      </c>
      <c r="T1" s="151"/>
      <c r="U1" s="152"/>
    </row>
    <row r="2" spans="1:26" s="61" customFormat="1" ht="66" customHeight="1" x14ac:dyDescent="0.25">
      <c r="A2" s="153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5"/>
    </row>
    <row r="3" spans="1:26" s="61" customFormat="1" ht="21" customHeight="1" x14ac:dyDescent="0.35">
      <c r="A3" s="68"/>
      <c r="B3" s="144" t="s">
        <v>919</v>
      </c>
      <c r="C3" s="156"/>
      <c r="D3" s="156"/>
      <c r="E3" s="157"/>
      <c r="F3" s="157"/>
      <c r="G3" s="157"/>
      <c r="H3" s="157"/>
      <c r="I3" s="157"/>
      <c r="J3" s="69" t="s">
        <v>2</v>
      </c>
      <c r="K3" s="158"/>
      <c r="L3" s="159"/>
      <c r="M3" s="159"/>
      <c r="N3" s="159"/>
      <c r="O3" s="159"/>
      <c r="P3" s="70"/>
      <c r="Q3" s="70"/>
      <c r="R3" s="69" t="s">
        <v>3</v>
      </c>
      <c r="S3" s="160" t="str">
        <f>IF(F11&lt;&gt;"",IFERROR(VLOOKUP(F11,'Zone rurali + unione comuni'!B:E,4,FALSE),""),"")</f>
        <v/>
      </c>
      <c r="T3" s="161"/>
      <c r="U3" s="162"/>
      <c r="V3" s="62"/>
      <c r="W3" s="62"/>
    </row>
    <row r="4" spans="1:26" s="61" customFormat="1" ht="21" x14ac:dyDescent="0.25">
      <c r="A4" s="71"/>
      <c r="B4" s="70"/>
      <c r="C4" s="70"/>
      <c r="D4" s="70"/>
      <c r="E4" s="70"/>
      <c r="F4" s="70"/>
      <c r="G4" s="70"/>
      <c r="H4" s="72"/>
      <c r="I4" s="72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3"/>
      <c r="V4" s="62"/>
      <c r="W4" s="62"/>
    </row>
    <row r="5" spans="1:26" s="61" customFormat="1" ht="21" customHeight="1" x14ac:dyDescent="0.3">
      <c r="A5" s="74"/>
      <c r="B5" s="144" t="s">
        <v>5</v>
      </c>
      <c r="C5" s="145"/>
      <c r="D5" s="158"/>
      <c r="E5" s="159"/>
      <c r="F5" s="159"/>
      <c r="G5" s="159"/>
      <c r="H5" s="159"/>
      <c r="I5" s="75"/>
      <c r="J5" s="69" t="s">
        <v>6</v>
      </c>
      <c r="K5" s="163"/>
      <c r="L5" s="159"/>
      <c r="M5" s="159"/>
      <c r="N5" s="159"/>
      <c r="O5" s="69" t="s">
        <v>7</v>
      </c>
      <c r="P5" s="146"/>
      <c r="Q5" s="146"/>
      <c r="R5" s="146"/>
      <c r="S5" s="146"/>
      <c r="T5" s="146"/>
      <c r="U5" s="147"/>
      <c r="V5" s="62"/>
      <c r="W5" s="62"/>
    </row>
    <row r="6" spans="1:26" s="61" customFormat="1" ht="21" x14ac:dyDescent="0.25">
      <c r="A6" s="76"/>
      <c r="B6" s="77"/>
      <c r="C6" s="77"/>
      <c r="D6" s="75"/>
      <c r="E6" s="75"/>
      <c r="F6" s="75"/>
      <c r="G6" s="75"/>
      <c r="H6" s="75"/>
      <c r="I6" s="75"/>
      <c r="J6" s="69"/>
      <c r="K6" s="78"/>
      <c r="L6" s="78"/>
      <c r="M6" s="78"/>
      <c r="N6" s="78"/>
      <c r="O6" s="69"/>
      <c r="P6" s="79"/>
      <c r="Q6" s="75"/>
      <c r="R6" s="75"/>
      <c r="S6" s="75"/>
      <c r="T6" s="75"/>
      <c r="U6" s="73"/>
    </row>
    <row r="7" spans="1:26" s="61" customFormat="1" ht="66.95" customHeight="1" x14ac:dyDescent="0.3">
      <c r="A7" s="76"/>
      <c r="B7" s="144" t="s">
        <v>8</v>
      </c>
      <c r="C7" s="164"/>
      <c r="D7" s="164"/>
      <c r="E7" s="165" t="str">
        <f>IF(OR(E3='Zone rurali + unione comuni'!B260,E3='Zone rurali + unione comuni'!B261,E3='Zone rurali + unione comuni'!B262,E3='Zone rurali + unione comuni'!B263,E3='Zone rurali + unione comuni'!B264,E3='Zone rurali + unione comuni'!B265,E3='Zone rurali + unione comuni'!B266,E3='Zone rurali + unione comuni'!B267,E3='Zone rurali + unione comuni'!B268,E3='Zone rurali + unione comuni'!B269,E3='Zone rurali + unione comuni'!B270,E3='Zone rurali + unione comuni'!B271,E3='Zone rurali + unione comuni'!B272,E3='Zone rurali + unione comuni'!B273,E3='Zone rurali + unione comuni'!B274,E3='Zone rurali + unione comuni'!B275),"Unione di Comuni (art. 17 L.R. n. 34/2014)",IF(E3="","","Comune singolo"))</f>
        <v/>
      </c>
      <c r="F7" s="161"/>
      <c r="G7" s="161"/>
      <c r="H7" s="75"/>
      <c r="I7" s="79"/>
      <c r="J7" s="79"/>
      <c r="K7" s="79"/>
      <c r="L7" s="79"/>
      <c r="M7" s="79"/>
      <c r="N7" s="79"/>
      <c r="O7" s="69"/>
      <c r="P7" s="79"/>
      <c r="Q7" s="144"/>
      <c r="R7" s="145"/>
      <c r="S7" s="145"/>
      <c r="T7" s="79"/>
      <c r="U7" s="80" t="str">
        <f>IF(AND(Q7="Accordo collettivo",T7=""),"← indicare se si aderisce o meno ad accordo collettivo","")</f>
        <v/>
      </c>
    </row>
    <row r="8" spans="1:26" s="61" customFormat="1" ht="17.25" customHeight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80"/>
      <c r="V8" s="62"/>
      <c r="W8" s="62"/>
      <c r="X8" s="62"/>
      <c r="Y8" s="62"/>
      <c r="Z8" s="62"/>
    </row>
    <row r="9" spans="1:26" s="61" customFormat="1" ht="17.25" customHeight="1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0"/>
      <c r="V9" s="62"/>
      <c r="W9" s="62"/>
      <c r="X9" s="62"/>
      <c r="Y9" s="62"/>
      <c r="Z9" s="62"/>
    </row>
    <row r="10" spans="1:26" s="61" customFormat="1" ht="21" x14ac:dyDescent="0.25">
      <c r="A10" s="71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166" t="s">
        <v>9</v>
      </c>
      <c r="M10" s="145"/>
      <c r="N10" s="145"/>
      <c r="O10" s="145"/>
      <c r="P10" s="81" t="s">
        <v>10</v>
      </c>
      <c r="Q10" s="82" t="s">
        <v>11</v>
      </c>
      <c r="R10" s="70"/>
      <c r="S10" s="166" t="s">
        <v>12</v>
      </c>
      <c r="T10" s="145"/>
      <c r="U10" s="73"/>
    </row>
    <row r="11" spans="1:26" s="61" customFormat="1" ht="42.75" customHeight="1" x14ac:dyDescent="0.3">
      <c r="A11" s="76"/>
      <c r="B11" s="167" t="s">
        <v>13</v>
      </c>
      <c r="C11" s="164"/>
      <c r="D11" s="168" t="s">
        <v>14</v>
      </c>
      <c r="E11" s="145"/>
      <c r="F11" s="165" t="str">
        <f>IF(OR(E3='Zone rurali + unione comuni'!B260,E3='Zone rurali + unione comuni'!B261,E3='Zone rurali + unione comuni'!B262,E3='Zone rurali + unione comuni'!B263,E3='Zone rurali + unione comuni'!B264,E3='Zone rurali + unione comuni'!B265,E3='Zone rurali + unione comuni'!B266,E3='Zone rurali + unione comuni'!B267,E3='Zone rurali + unione comuni'!B268,E3='Zone rurali + unione comuni'!B269,E3='Zone rurali + unione comuni'!B270,E3='Zone rurali + unione comuni'!B271,E3='Zone rurali + unione comuni'!B272,E3='Zone rurali + unione comuni'!B273,E3='Zone rurali + unione comuni'!B274,E3='Zone rurali + unione comuni'!B275),"",IF(E3="","",E3))</f>
        <v/>
      </c>
      <c r="G11" s="169"/>
      <c r="H11" s="169"/>
      <c r="I11" s="83" t="s">
        <v>16</v>
      </c>
      <c r="J11" s="84" t="str">
        <f>IF(F11&lt;&gt;"",IFERROR(VLOOKUP(F11,'Zone rurali + unione comuni'!B:E,4,FALSE),""),"")</f>
        <v/>
      </c>
      <c r="K11" s="72"/>
      <c r="L11" s="85" t="str">
        <f>IF(F11="","",IFERROR(VLOOKUP(F11,'Zone rurali + unione comuni'!B:C,2,FALSE),""))</f>
        <v/>
      </c>
      <c r="M11" s="174" t="str">
        <f>IF(F11="","",IFERROR(VLOOKUP(F11,'Zone rurali + unione comuni'!B:D,3,FALSE),""))</f>
        <v/>
      </c>
      <c r="N11" s="161"/>
      <c r="O11" s="161"/>
      <c r="P11" s="83" t="str">
        <f>IF(F11="","",IFERROR(VLOOKUP(F11,'Tabella GdU'!D2:N259,11,FALSE),""))</f>
        <v/>
      </c>
      <c r="Q11" s="86" t="str">
        <f>IF(F11="","",IFERROR(VLOOKUP(F11,'Tabella GdU'!D2:F259,3,FALSE),""))</f>
        <v/>
      </c>
      <c r="R11" s="70"/>
      <c r="S11" s="170" t="str">
        <f>IF(L11="A","Non ammesso a finanziamento",IF(L11="B","Non ammesso a finanziamento",IF(L11="","","SI")))</f>
        <v/>
      </c>
      <c r="T11" s="171"/>
      <c r="U11" s="87"/>
    </row>
    <row r="12" spans="1:26" s="61" customFormat="1" ht="21" customHeight="1" x14ac:dyDescent="0.25">
      <c r="A12" s="76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9"/>
      <c r="M12" s="90"/>
      <c r="N12" s="90"/>
      <c r="O12" s="90"/>
      <c r="P12" s="83"/>
      <c r="Q12" s="175" t="str">
        <f>IF(L12="A","Non ammesso a finanziamento",IF(L12="B","Non ammesso a finanziamento",""))</f>
        <v/>
      </c>
      <c r="R12" s="145"/>
      <c r="S12" s="145"/>
      <c r="T12" s="145"/>
      <c r="U12" s="87"/>
    </row>
    <row r="13" spans="1:26" s="61" customFormat="1" ht="42" customHeight="1" x14ac:dyDescent="0.25">
      <c r="A13" s="71"/>
      <c r="B13" s="167" t="s">
        <v>17</v>
      </c>
      <c r="C13" s="164"/>
      <c r="D13" s="168" t="s">
        <v>18</v>
      </c>
      <c r="E13" s="145"/>
      <c r="F13" s="165" t="str">
        <f>IF(OR(E3='Zone rurali + unione comuni'!B260,E3='Zone rurali + unione comuni'!B261,E3='Zone rurali + unione comuni'!B262,E3='Zone rurali + unione comuni'!B263,E3='Zone rurali + unione comuni'!B264,E3='Zone rurali + unione comuni'!B265,E3='Zone rurali + unione comuni'!B266,E3='Zone rurali + unione comuni'!B267,E3='Zone rurali + unione comuni'!B268,E3='Zone rurali + unione comuni'!B269,E3='Zone rurali + unione comuni'!B270,E3='Zone rurali + unione comuni'!B271,E3='Zone rurali + unione comuni'!B272,E3='Zone rurali + unione comuni'!B273,E3='Zone rurali + unione comuni'!B274,E3='Zone rurali + unione comuni'!B275),E3,"")</f>
        <v/>
      </c>
      <c r="G13" s="169"/>
      <c r="H13" s="169"/>
      <c r="I13" s="91" t="s">
        <v>19</v>
      </c>
      <c r="J13" s="160" t="str">
        <f>IF(F13="","",VLOOKUP(F13,'UNIONI DI COMUNI'!H:K,4,FALSE))</f>
        <v/>
      </c>
      <c r="K13" s="176"/>
      <c r="L13" s="176"/>
      <c r="M13" s="176"/>
      <c r="N13" s="176"/>
      <c r="O13" s="176"/>
      <c r="P13" s="83"/>
      <c r="Q13" s="83" t="str">
        <f>IF(F13="","",VLOOKUP(F13,'UNIONI DI COMUNI'!H:M,6,FALSE))</f>
        <v/>
      </c>
      <c r="R13" s="92"/>
      <c r="S13" s="92"/>
      <c r="T13" s="92"/>
      <c r="U13" s="87"/>
    </row>
    <row r="14" spans="1:26" s="61" customFormat="1" ht="21" customHeight="1" x14ac:dyDescent="0.25">
      <c r="A14" s="93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94"/>
      <c r="N14" s="94"/>
      <c r="O14" s="94"/>
      <c r="P14" s="83"/>
      <c r="Q14" s="175" t="str">
        <f t="shared" ref="Q14:Q15" si="0">IF(L14="A","Non ammesso a finanziamento",IF(L14="B","Non ammesso a finanziamento",""))</f>
        <v/>
      </c>
      <c r="R14" s="145"/>
      <c r="S14" s="145"/>
      <c r="T14" s="145"/>
      <c r="U14" s="87"/>
    </row>
    <row r="15" spans="1:26" s="61" customFormat="1" ht="21" customHeight="1" x14ac:dyDescent="0.25">
      <c r="A15" s="93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94"/>
      <c r="N15" s="94"/>
      <c r="O15" s="94"/>
      <c r="P15" s="83"/>
      <c r="Q15" s="175" t="str">
        <f t="shared" si="0"/>
        <v/>
      </c>
      <c r="R15" s="145"/>
      <c r="S15" s="145"/>
      <c r="T15" s="145"/>
      <c r="U15" s="87"/>
    </row>
    <row r="16" spans="1:26" s="61" customFormat="1" ht="21" x14ac:dyDescent="0.25">
      <c r="A16" s="95"/>
      <c r="B16" s="96"/>
      <c r="C16" s="96"/>
      <c r="D16" s="97"/>
      <c r="E16" s="97"/>
      <c r="F16" s="97"/>
      <c r="G16" s="72"/>
      <c r="H16" s="75"/>
      <c r="I16" s="98"/>
      <c r="J16" s="98"/>
      <c r="K16" s="98"/>
      <c r="L16" s="98"/>
      <c r="M16" s="98"/>
      <c r="N16" s="98"/>
      <c r="O16" s="99"/>
      <c r="P16" s="100"/>
      <c r="Q16" s="98"/>
      <c r="R16" s="98"/>
      <c r="S16" s="98"/>
      <c r="T16" s="98"/>
      <c r="U16" s="101"/>
    </row>
    <row r="17" spans="1:21" s="61" customFormat="1" ht="21" x14ac:dyDescent="0.25">
      <c r="A17" s="177" t="s">
        <v>20</v>
      </c>
      <c r="B17" s="145"/>
      <c r="C17" s="145"/>
      <c r="D17" s="145"/>
      <c r="E17" s="145"/>
      <c r="F17" s="97"/>
      <c r="G17" s="72"/>
      <c r="H17" s="178" t="s">
        <v>926</v>
      </c>
      <c r="I17" s="145"/>
      <c r="J17" s="145"/>
      <c r="K17" s="145"/>
      <c r="L17" s="145"/>
      <c r="M17" s="70"/>
      <c r="N17" s="70"/>
      <c r="O17" s="70"/>
      <c r="P17" s="178" t="s">
        <v>927</v>
      </c>
      <c r="Q17" s="145"/>
      <c r="R17" s="145"/>
      <c r="S17" s="145"/>
      <c r="T17" s="145"/>
      <c r="U17" s="73"/>
    </row>
    <row r="18" spans="1:21" ht="21.75" thickBot="1" x14ac:dyDescent="0.35">
      <c r="A18" s="172"/>
      <c r="B18" s="173"/>
      <c r="C18" s="173"/>
      <c r="D18" s="173"/>
      <c r="E18" s="173"/>
      <c r="F18" s="102"/>
      <c r="G18" s="102"/>
      <c r="H18" s="103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4"/>
    </row>
    <row r="21" spans="1:21" ht="15.75" customHeight="1" x14ac:dyDescent="0.25"/>
    <row r="22" spans="1:21" ht="15.75" customHeight="1" x14ac:dyDescent="0.25"/>
    <row r="23" spans="1:21" ht="15.75" customHeight="1" x14ac:dyDescent="0.25"/>
    <row r="24" spans="1:21" ht="15.75" customHeight="1" x14ac:dyDescent="0.25"/>
    <row r="25" spans="1:21" ht="15.75" customHeight="1" x14ac:dyDescent="0.25"/>
    <row r="26" spans="1:21" ht="15.75" customHeight="1" x14ac:dyDescent="0.25"/>
    <row r="27" spans="1:21" ht="15.75" customHeight="1" x14ac:dyDescent="0.25"/>
    <row r="28" spans="1:21" ht="15.75" customHeight="1" x14ac:dyDescent="0.25"/>
    <row r="29" spans="1:21" ht="15.75" customHeight="1" x14ac:dyDescent="0.25"/>
    <row r="30" spans="1:21" ht="15.75" customHeight="1" x14ac:dyDescent="0.25"/>
    <row r="31" spans="1:21" ht="15.75" customHeight="1" x14ac:dyDescent="0.25"/>
    <row r="32" spans="1:21" ht="15.75" customHeight="1" x14ac:dyDescent="0.25"/>
    <row r="33" spans="2:2" ht="15.75" customHeight="1" x14ac:dyDescent="0.25"/>
    <row r="34" spans="2:2" ht="15.75" customHeight="1" x14ac:dyDescent="0.25"/>
    <row r="35" spans="2:2" ht="15.75" customHeight="1" x14ac:dyDescent="0.25"/>
    <row r="36" spans="2:2" ht="15.75" customHeight="1" x14ac:dyDescent="0.25">
      <c r="B36" s="59"/>
    </row>
    <row r="37" spans="2:2" ht="15.75" customHeight="1" x14ac:dyDescent="0.25">
      <c r="B37" s="60"/>
    </row>
    <row r="38" spans="2:2" ht="15.75" customHeight="1" x14ac:dyDescent="0.25"/>
    <row r="39" spans="2:2" ht="15.75" customHeight="1" x14ac:dyDescent="0.25"/>
    <row r="40" spans="2:2" ht="15.75" customHeight="1" x14ac:dyDescent="0.25"/>
    <row r="41" spans="2:2" ht="15.75" customHeight="1" x14ac:dyDescent="0.25"/>
    <row r="42" spans="2:2" ht="15.75" customHeight="1" x14ac:dyDescent="0.25"/>
    <row r="43" spans="2:2" ht="15.75" customHeight="1" x14ac:dyDescent="0.25"/>
    <row r="44" spans="2:2" ht="15.75" customHeight="1" x14ac:dyDescent="0.25"/>
    <row r="45" spans="2:2" ht="15.75" customHeight="1" x14ac:dyDescent="0.25"/>
    <row r="46" spans="2:2" ht="15.75" customHeight="1" x14ac:dyDescent="0.25"/>
    <row r="47" spans="2:2" ht="15.75" customHeight="1" x14ac:dyDescent="0.25"/>
    <row r="48" spans="2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CYZ6TwGNqZoX4QpXwmH8Cx+UvndF0PnfMPDbXIMC+FaUSOAuAYzSMXeUd+L+k5FRQPZXUnL6kGLLlHH2I+s1Sw==" saltValue="H/fKwyoJOZ+L6hK98ui3oQ==" spinCount="100000" sheet="1" objects="1" scenarios="1" selectLockedCells="1"/>
  <mergeCells count="32">
    <mergeCell ref="A18:E18"/>
    <mergeCell ref="M11:O11"/>
    <mergeCell ref="Q12:T12"/>
    <mergeCell ref="B13:C13"/>
    <mergeCell ref="D13:E13"/>
    <mergeCell ref="F13:H13"/>
    <mergeCell ref="J13:O13"/>
    <mergeCell ref="Q14:T14"/>
    <mergeCell ref="Q15:T15"/>
    <mergeCell ref="A17:E17"/>
    <mergeCell ref="H17:L17"/>
    <mergeCell ref="P17:T17"/>
    <mergeCell ref="L10:O10"/>
    <mergeCell ref="S10:T10"/>
    <mergeCell ref="B11:C11"/>
    <mergeCell ref="D11:E11"/>
    <mergeCell ref="F11:H11"/>
    <mergeCell ref="S11:T11"/>
    <mergeCell ref="Q7:S7"/>
    <mergeCell ref="P5:U5"/>
    <mergeCell ref="A1:R1"/>
    <mergeCell ref="S1:U1"/>
    <mergeCell ref="A2:U2"/>
    <mergeCell ref="B3:D3"/>
    <mergeCell ref="E3:I3"/>
    <mergeCell ref="K3:O3"/>
    <mergeCell ref="S3:U3"/>
    <mergeCell ref="B5:C5"/>
    <mergeCell ref="D5:H5"/>
    <mergeCell ref="K5:N5"/>
    <mergeCell ref="B7:D7"/>
    <mergeCell ref="E7:G7"/>
  </mergeCells>
  <conditionalFormatting sqref="A18:E18 D5:H5 E3:I3 K5:N5 K3:O3 P5">
    <cfRule type="cellIs" dxfId="1" priority="1" operator="equal">
      <formula>""</formula>
    </cfRule>
  </conditionalFormatting>
  <conditionalFormatting sqref="U7:U9">
    <cfRule type="cellIs" dxfId="0" priority="2" operator="equal">
      <formula>"← indicare se si aderisce o meno ad accordo collettivo"</formula>
    </cfRule>
  </conditionalFormatting>
  <dataValidations count="3">
    <dataValidation type="list" allowBlank="1" showErrorMessage="1" sqref="E8:G9">
      <formula1>"Aree in pianura,Aree collinari,Aree montane,Misto"</formula1>
    </dataValidation>
    <dataValidation type="list" allowBlank="1" showErrorMessage="1" sqref="T9">
      <formula1>"SI,NO"</formula1>
    </dataValidation>
    <dataValidation type="decimal" allowBlank="1" showInputMessage="1" showErrorMessage="1" prompt="SUERFICIE MINIMA 2000 m2 - Indicare superficie minima di 2000 m2_x000a_" sqref="D16:F16 F17">
      <formula1>2000</formula1>
      <formula2>9999999999999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'Zone rurali + unione comuni'!$B$2:$B$275</xm:f>
          </x14:formula1>
          <xm:sqref>E3:I3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8"/>
  <sheetViews>
    <sheetView zoomScaleNormal="100" workbookViewId="0">
      <selection activeCell="A4" sqref="A4"/>
    </sheetView>
  </sheetViews>
  <sheetFormatPr defaultColWidth="14.42578125" defaultRowHeight="15" customHeight="1" x14ac:dyDescent="0.25"/>
  <cols>
    <col min="1" max="1" width="8.42578125" style="52" customWidth="1"/>
    <col min="2" max="2" width="34.42578125" style="52" customWidth="1"/>
    <col min="3" max="3" width="47.42578125" style="52" customWidth="1"/>
    <col min="4" max="4" width="24.7109375" style="52" customWidth="1"/>
    <col min="5" max="5" width="23.42578125" style="52" customWidth="1"/>
    <col min="6" max="6" width="10.7109375" style="57" customWidth="1"/>
    <col min="7" max="25" width="8.7109375" style="105" customWidth="1"/>
    <col min="26" max="16384" width="14.42578125" style="105"/>
  </cols>
  <sheetData>
    <row r="1" spans="1:6" ht="21" customHeight="1" x14ac:dyDescent="0.25">
      <c r="A1" s="179" t="s">
        <v>21</v>
      </c>
      <c r="B1" s="180"/>
      <c r="C1" s="180"/>
      <c r="D1" s="180"/>
      <c r="E1" s="180"/>
      <c r="F1" s="181"/>
    </row>
    <row r="2" spans="1:6" ht="19.5" customHeight="1" thickBot="1" x14ac:dyDescent="0.3">
      <c r="A2" s="182" t="s">
        <v>22</v>
      </c>
      <c r="B2" s="183"/>
      <c r="C2" s="183"/>
      <c r="D2" s="183"/>
      <c r="E2" s="183"/>
      <c r="F2" s="183"/>
    </row>
    <row r="3" spans="1:6" s="110" customFormat="1" ht="74.25" customHeight="1" thickBot="1" x14ac:dyDescent="0.3">
      <c r="A3" s="106" t="s">
        <v>23</v>
      </c>
      <c r="B3" s="107" t="s">
        <v>24</v>
      </c>
      <c r="C3" s="108" t="s">
        <v>25</v>
      </c>
      <c r="D3" s="108" t="s">
        <v>26</v>
      </c>
      <c r="E3" s="108" t="s">
        <v>27</v>
      </c>
      <c r="F3" s="109" t="s">
        <v>28</v>
      </c>
    </row>
    <row r="4" spans="1:6" ht="15.75" thickBot="1" x14ac:dyDescent="0.3">
      <c r="A4" s="54">
        <v>1</v>
      </c>
      <c r="B4" s="55" t="s">
        <v>29</v>
      </c>
      <c r="C4" s="55" t="s">
        <v>30</v>
      </c>
      <c r="D4" s="55" t="s">
        <v>31</v>
      </c>
      <c r="E4" s="55" t="s">
        <v>31</v>
      </c>
      <c r="F4" s="56" t="s">
        <v>966</v>
      </c>
    </row>
    <row r="5" spans="1:6" ht="15.75" thickBot="1" x14ac:dyDescent="0.3">
      <c r="A5" s="54">
        <v>2</v>
      </c>
      <c r="B5" s="55" t="s">
        <v>32</v>
      </c>
      <c r="C5" s="55" t="s">
        <v>33</v>
      </c>
      <c r="D5" s="55" t="s">
        <v>31</v>
      </c>
      <c r="E5" s="55" t="s">
        <v>31</v>
      </c>
      <c r="F5" s="56" t="s">
        <v>966</v>
      </c>
    </row>
    <row r="6" spans="1:6" ht="15.75" thickBot="1" x14ac:dyDescent="0.3">
      <c r="A6" s="54">
        <v>3</v>
      </c>
      <c r="B6" s="55" t="s">
        <v>34</v>
      </c>
      <c r="C6" s="55" t="s">
        <v>35</v>
      </c>
      <c r="D6" s="55" t="s">
        <v>31</v>
      </c>
      <c r="E6" s="55" t="s">
        <v>31</v>
      </c>
      <c r="F6" s="56" t="s">
        <v>966</v>
      </c>
    </row>
    <row r="7" spans="1:6" ht="15.75" thickBot="1" x14ac:dyDescent="0.3">
      <c r="A7" s="54">
        <v>4</v>
      </c>
      <c r="B7" s="55"/>
      <c r="C7" s="55"/>
      <c r="D7" s="55"/>
      <c r="E7" s="55"/>
      <c r="F7" s="56"/>
    </row>
    <row r="8" spans="1:6" ht="15.75" thickBot="1" x14ac:dyDescent="0.3">
      <c r="A8" s="54">
        <v>5</v>
      </c>
      <c r="B8" s="55"/>
      <c r="C8" s="55"/>
      <c r="D8" s="55"/>
      <c r="E8" s="55"/>
      <c r="F8" s="56"/>
    </row>
    <row r="9" spans="1:6" ht="15.75" thickBot="1" x14ac:dyDescent="0.3">
      <c r="A9" s="54">
        <v>6</v>
      </c>
      <c r="B9" s="55"/>
      <c r="C9" s="55"/>
      <c r="D9" s="55"/>
      <c r="E9" s="55"/>
      <c r="F9" s="56"/>
    </row>
    <row r="10" spans="1:6" ht="15.75" thickBot="1" x14ac:dyDescent="0.3">
      <c r="A10" s="54">
        <v>7</v>
      </c>
      <c r="B10" s="55"/>
      <c r="C10" s="55"/>
      <c r="D10" s="55"/>
      <c r="E10" s="55"/>
      <c r="F10" s="56"/>
    </row>
    <row r="11" spans="1:6" ht="15.75" thickBot="1" x14ac:dyDescent="0.3">
      <c r="A11" s="54">
        <v>8</v>
      </c>
      <c r="B11" s="55"/>
      <c r="C11" s="55"/>
      <c r="D11" s="55"/>
      <c r="E11" s="55"/>
      <c r="F11" s="56"/>
    </row>
    <row r="12" spans="1:6" ht="15.75" thickBot="1" x14ac:dyDescent="0.3">
      <c r="A12" s="54">
        <v>9</v>
      </c>
      <c r="B12" s="55"/>
      <c r="C12" s="55"/>
      <c r="D12" s="55"/>
      <c r="E12" s="55"/>
      <c r="F12" s="56"/>
    </row>
    <row r="13" spans="1:6" ht="15.75" thickBot="1" x14ac:dyDescent="0.3">
      <c r="A13" s="54">
        <v>10</v>
      </c>
      <c r="B13" s="55"/>
      <c r="C13" s="55"/>
      <c r="D13" s="55"/>
      <c r="E13" s="55"/>
      <c r="F13" s="56"/>
    </row>
    <row r="14" spans="1:6" ht="15.75" thickBot="1" x14ac:dyDescent="0.3">
      <c r="A14" s="54">
        <v>11</v>
      </c>
      <c r="B14" s="55"/>
      <c r="C14" s="55"/>
      <c r="D14" s="55"/>
      <c r="E14" s="55"/>
      <c r="F14" s="56"/>
    </row>
    <row r="15" spans="1:6" ht="15.75" thickBot="1" x14ac:dyDescent="0.3">
      <c r="A15" s="54">
        <v>12</v>
      </c>
      <c r="B15" s="55"/>
      <c r="C15" s="55"/>
      <c r="D15" s="55"/>
      <c r="E15" s="55"/>
      <c r="F15" s="56"/>
    </row>
    <row r="16" spans="1:6" ht="15.75" thickBot="1" x14ac:dyDescent="0.3">
      <c r="A16" s="54">
        <v>13</v>
      </c>
      <c r="B16" s="55"/>
      <c r="C16" s="55"/>
      <c r="D16" s="55"/>
      <c r="E16" s="55"/>
      <c r="F16" s="56"/>
    </row>
    <row r="17" spans="1:6" ht="15.75" thickBot="1" x14ac:dyDescent="0.3">
      <c r="A17" s="54">
        <v>14</v>
      </c>
      <c r="B17" s="55"/>
      <c r="C17" s="55"/>
      <c r="D17" s="55"/>
      <c r="E17" s="55"/>
      <c r="F17" s="56"/>
    </row>
    <row r="18" spans="1:6" ht="15.75" thickBot="1" x14ac:dyDescent="0.3">
      <c r="A18" s="54">
        <v>15</v>
      </c>
      <c r="B18" s="55"/>
      <c r="C18" s="55"/>
      <c r="D18" s="55"/>
      <c r="E18" s="55"/>
      <c r="F18" s="56"/>
    </row>
    <row r="19" spans="1:6" ht="15.75" customHeight="1" thickBot="1" x14ac:dyDescent="0.3">
      <c r="A19" s="54">
        <v>16</v>
      </c>
      <c r="B19" s="55"/>
      <c r="C19" s="55"/>
      <c r="D19" s="55"/>
      <c r="E19" s="55"/>
      <c r="F19" s="56"/>
    </row>
    <row r="20" spans="1:6" ht="15.75" customHeight="1" thickBot="1" x14ac:dyDescent="0.3">
      <c r="A20" s="54">
        <v>17</v>
      </c>
      <c r="B20" s="55"/>
      <c r="C20" s="55"/>
      <c r="D20" s="55"/>
      <c r="E20" s="55"/>
      <c r="F20" s="56"/>
    </row>
    <row r="21" spans="1:6" ht="15.75" customHeight="1" thickBot="1" x14ac:dyDescent="0.3">
      <c r="A21" s="54">
        <v>18</v>
      </c>
      <c r="B21" s="55"/>
      <c r="C21" s="55"/>
      <c r="D21" s="55"/>
      <c r="E21" s="55"/>
      <c r="F21" s="56"/>
    </row>
    <row r="22" spans="1:6" ht="15.75" customHeight="1" thickBot="1" x14ac:dyDescent="0.3">
      <c r="A22" s="54">
        <v>19</v>
      </c>
      <c r="B22" s="55"/>
      <c r="C22" s="55"/>
      <c r="D22" s="55"/>
      <c r="E22" s="55"/>
      <c r="F22" s="56"/>
    </row>
    <row r="23" spans="1:6" ht="15.75" customHeight="1" thickBot="1" x14ac:dyDescent="0.3">
      <c r="A23" s="54">
        <v>20</v>
      </c>
      <c r="B23" s="55"/>
      <c r="C23" s="55"/>
      <c r="D23" s="55"/>
      <c r="E23" s="55"/>
      <c r="F23" s="56"/>
    </row>
    <row r="24" spans="1:6" ht="15.75" customHeight="1" thickBot="1" x14ac:dyDescent="0.3">
      <c r="A24" s="54">
        <v>21</v>
      </c>
      <c r="B24" s="55"/>
      <c r="C24" s="55"/>
      <c r="D24" s="55"/>
      <c r="E24" s="55"/>
      <c r="F24" s="56"/>
    </row>
    <row r="25" spans="1:6" ht="15.75" customHeight="1" thickBot="1" x14ac:dyDescent="0.3">
      <c r="A25" s="54">
        <v>22</v>
      </c>
      <c r="B25" s="55"/>
      <c r="C25" s="55"/>
      <c r="D25" s="55"/>
      <c r="E25" s="55"/>
      <c r="F25" s="56"/>
    </row>
    <row r="26" spans="1:6" ht="15.75" customHeight="1" thickBot="1" x14ac:dyDescent="0.3">
      <c r="A26" s="54">
        <v>23</v>
      </c>
      <c r="B26" s="55"/>
      <c r="C26" s="55"/>
      <c r="D26" s="55"/>
      <c r="E26" s="55"/>
      <c r="F26" s="56"/>
    </row>
    <row r="27" spans="1:6" ht="15.75" customHeight="1" thickBot="1" x14ac:dyDescent="0.3">
      <c r="A27" s="54">
        <v>24</v>
      </c>
      <c r="B27" s="55"/>
      <c r="C27" s="55"/>
      <c r="D27" s="55"/>
      <c r="E27" s="55"/>
      <c r="F27" s="56"/>
    </row>
    <row r="28" spans="1:6" ht="15.75" customHeight="1" thickBot="1" x14ac:dyDescent="0.3">
      <c r="A28" s="54">
        <v>25</v>
      </c>
      <c r="B28" s="55"/>
      <c r="C28" s="55"/>
      <c r="D28" s="55"/>
      <c r="E28" s="55"/>
      <c r="F28" s="56"/>
    </row>
    <row r="29" spans="1:6" ht="15.75" customHeight="1" thickBot="1" x14ac:dyDescent="0.3">
      <c r="A29" s="54">
        <v>26</v>
      </c>
      <c r="B29" s="55"/>
      <c r="C29" s="55"/>
      <c r="D29" s="55"/>
      <c r="E29" s="55"/>
      <c r="F29" s="56"/>
    </row>
    <row r="30" spans="1:6" ht="15.75" customHeight="1" thickBot="1" x14ac:dyDescent="0.3">
      <c r="A30" s="54">
        <v>27</v>
      </c>
      <c r="B30" s="55"/>
      <c r="C30" s="55"/>
      <c r="D30" s="55"/>
      <c r="E30" s="55"/>
      <c r="F30" s="56"/>
    </row>
    <row r="31" spans="1:6" ht="15.75" customHeight="1" thickBot="1" x14ac:dyDescent="0.3">
      <c r="A31" s="54">
        <v>28</v>
      </c>
      <c r="B31" s="55"/>
      <c r="C31" s="55"/>
      <c r="D31" s="55"/>
      <c r="E31" s="55"/>
      <c r="F31" s="56"/>
    </row>
    <row r="32" spans="1:6" ht="15.75" customHeight="1" thickBot="1" x14ac:dyDescent="0.3">
      <c r="A32" s="54">
        <v>29</v>
      </c>
      <c r="B32" s="55"/>
      <c r="C32" s="55"/>
      <c r="D32" s="55"/>
      <c r="E32" s="55"/>
      <c r="F32" s="56"/>
    </row>
    <row r="33" spans="1:6" ht="15.75" customHeight="1" thickBot="1" x14ac:dyDescent="0.3">
      <c r="A33" s="54">
        <v>30</v>
      </c>
      <c r="B33" s="55"/>
      <c r="C33" s="55"/>
      <c r="D33" s="55"/>
      <c r="E33" s="55"/>
      <c r="F33" s="56"/>
    </row>
    <row r="34" spans="1:6" ht="15.75" customHeight="1" x14ac:dyDescent="0.25">
      <c r="A34" s="48"/>
      <c r="B34" s="49"/>
      <c r="C34" s="49"/>
      <c r="D34" s="49"/>
      <c r="E34" s="49"/>
      <c r="F34" s="48"/>
    </row>
    <row r="35" spans="1:6" ht="15.75" customHeight="1" x14ac:dyDescent="0.25">
      <c r="A35" s="50"/>
      <c r="B35" s="51"/>
      <c r="C35" s="51"/>
      <c r="D35" s="51"/>
      <c r="E35" s="51"/>
      <c r="F35" s="50"/>
    </row>
    <row r="36" spans="1:6" ht="15.75" customHeight="1" x14ac:dyDescent="0.25">
      <c r="A36" s="50"/>
      <c r="B36" s="51"/>
      <c r="C36" s="51"/>
      <c r="D36" s="51"/>
      <c r="E36" s="51"/>
      <c r="F36" s="50"/>
    </row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jVY93parI2cFxpqn8FeYgtbYUd5yk5loronPA6pJLgVnb+EzLv1kwGNoLM+uZqDHRSoi0J5N2j3RsB9wafszQQ==" saltValue="5/BOKmMNQAwF6CKMQJufZQ==" spinCount="100000" sheet="1" objects="1" scenarios="1" selectLockedCells="1"/>
  <mergeCells count="2">
    <mergeCell ref="A1:F1"/>
    <mergeCell ref="A2:F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95"/>
  <sheetViews>
    <sheetView zoomScale="120" zoomScaleNormal="120" zoomScaleSheetLayoutView="90" workbookViewId="0">
      <selection activeCell="F8" sqref="F8"/>
    </sheetView>
  </sheetViews>
  <sheetFormatPr defaultColWidth="14.42578125" defaultRowHeight="15" customHeight="1" x14ac:dyDescent="0.25"/>
  <cols>
    <col min="1" max="1" width="4.42578125" style="111" customWidth="1"/>
    <col min="2" max="2" width="19.28515625" style="111" customWidth="1"/>
    <col min="3" max="3" width="12.140625" style="111" customWidth="1"/>
    <col min="4" max="4" width="13.7109375" style="111" customWidth="1"/>
    <col min="5" max="5" width="10.7109375" style="111" customWidth="1"/>
    <col min="6" max="6" width="11.140625" style="111" customWidth="1"/>
    <col min="7" max="7" width="14.28515625" style="111" customWidth="1"/>
    <col min="8" max="8" width="13.85546875" style="111" customWidth="1"/>
    <col min="9" max="9" width="14.85546875" style="111" customWidth="1"/>
    <col min="10" max="11" width="13.28515625" style="111" customWidth="1"/>
    <col min="12" max="22" width="8.7109375" style="111" customWidth="1"/>
    <col min="23" max="16384" width="14.42578125" style="111"/>
  </cols>
  <sheetData>
    <row r="1" spans="2:11" x14ac:dyDescent="0.25">
      <c r="C1" s="112"/>
      <c r="D1" s="112"/>
      <c r="E1" s="112"/>
    </row>
    <row r="2" spans="2:11" ht="18.75" x14ac:dyDescent="0.3">
      <c r="B2" s="188" t="s">
        <v>36</v>
      </c>
      <c r="C2" s="189"/>
      <c r="D2" s="189"/>
      <c r="E2" s="189"/>
      <c r="F2" s="189"/>
      <c r="G2" s="189"/>
      <c r="H2" s="189"/>
      <c r="I2" s="189"/>
      <c r="J2" s="189"/>
      <c r="K2" s="190"/>
    </row>
    <row r="3" spans="2:11" x14ac:dyDescent="0.25">
      <c r="C3" s="112"/>
      <c r="D3" s="112"/>
      <c r="E3" s="112"/>
    </row>
    <row r="4" spans="2:11" ht="15.75" thickBot="1" x14ac:dyDescent="0.3">
      <c r="C4" s="112"/>
      <c r="D4" s="112"/>
      <c r="E4" s="112"/>
      <c r="F4" s="112"/>
    </row>
    <row r="5" spans="2:11" ht="73.5" customHeight="1" thickBot="1" x14ac:dyDescent="0.3">
      <c r="B5" s="193" t="s">
        <v>37</v>
      </c>
      <c r="C5" s="192"/>
      <c r="D5" s="192"/>
      <c r="E5" s="187"/>
      <c r="F5" s="191" t="s">
        <v>914</v>
      </c>
      <c r="G5" s="192"/>
      <c r="H5" s="192"/>
      <c r="I5" s="187"/>
      <c r="J5" s="184" t="s">
        <v>915</v>
      </c>
      <c r="K5" s="185"/>
    </row>
    <row r="6" spans="2:11" ht="42" customHeight="1" thickBot="1" x14ac:dyDescent="0.3">
      <c r="B6" s="193" t="s">
        <v>38</v>
      </c>
      <c r="C6" s="187"/>
      <c r="D6" s="193" t="s">
        <v>39</v>
      </c>
      <c r="E6" s="187"/>
      <c r="F6" s="113"/>
      <c r="G6" s="114"/>
      <c r="H6" s="114"/>
      <c r="I6" s="115"/>
      <c r="J6" s="113"/>
      <c r="K6" s="115"/>
    </row>
    <row r="7" spans="2:11" ht="142.5" customHeight="1" thickBot="1" x14ac:dyDescent="0.3">
      <c r="B7" s="186" t="s">
        <v>920</v>
      </c>
      <c r="C7" s="187"/>
      <c r="D7" s="186" t="s">
        <v>921</v>
      </c>
      <c r="E7" s="187"/>
      <c r="F7" s="186" t="s">
        <v>922</v>
      </c>
      <c r="G7" s="187"/>
      <c r="H7" s="186" t="s">
        <v>956</v>
      </c>
      <c r="I7" s="187"/>
      <c r="J7" s="186" t="s">
        <v>913</v>
      </c>
      <c r="K7" s="187"/>
    </row>
    <row r="8" spans="2:11" ht="54.75" customHeight="1" thickBot="1" x14ac:dyDescent="0.3">
      <c r="B8" s="116" t="s">
        <v>954</v>
      </c>
      <c r="C8" s="117" t="e">
        <f>IF('1.ANAGRAFICA'!E7="Comune singolo",VLOOKUP('1.ANAGRAFICA'!E3,'Tabella GdU'!D:O,12,FALSE),VLOOKUP('1.ANAGRAFICA'!E3,'UNIONI DI COMUNI'!H:N,7,FALSE))</f>
        <v>#N/A</v>
      </c>
      <c r="D8" s="116" t="s">
        <v>954</v>
      </c>
      <c r="E8" s="116" t="e">
        <f>IF('1.ANAGRAFICA'!E7="Comune singolo",VLOOKUP('1.ANAGRAFICA'!E3,'Tabella GdU'!D:P,13,FALSE),VLOOKUP('1.ANAGRAFICA'!E3,'UNIONI DI COMUNI'!H:O,8,FALSE))</f>
        <v>#N/A</v>
      </c>
      <c r="F8" s="53" t="s">
        <v>961</v>
      </c>
      <c r="G8" s="118">
        <f>IF(F8="SI",25,0)</f>
        <v>25</v>
      </c>
      <c r="H8" s="53" t="s">
        <v>961</v>
      </c>
      <c r="I8" s="118">
        <f>IF(H8="SI",15,0)</f>
        <v>15</v>
      </c>
      <c r="J8" s="53" t="s">
        <v>961</v>
      </c>
      <c r="K8" s="118">
        <f>IF(J8="SI",15,0)</f>
        <v>15</v>
      </c>
    </row>
    <row r="9" spans="2:11" x14ac:dyDescent="0.25">
      <c r="C9" s="112"/>
      <c r="D9" s="112"/>
      <c r="E9" s="112"/>
    </row>
    <row r="10" spans="2:11" x14ac:dyDescent="0.25">
      <c r="C10" s="112"/>
      <c r="D10" s="112"/>
      <c r="E10" s="112"/>
    </row>
    <row r="11" spans="2:11" x14ac:dyDescent="0.25">
      <c r="B11" s="112" t="s">
        <v>957</v>
      </c>
      <c r="C11" s="112"/>
      <c r="D11" s="112"/>
      <c r="E11" s="112"/>
    </row>
    <row r="12" spans="2:11" x14ac:dyDescent="0.25">
      <c r="B12" s="112" t="s">
        <v>967</v>
      </c>
      <c r="C12" s="112"/>
      <c r="D12" s="112"/>
      <c r="E12" s="112"/>
    </row>
    <row r="13" spans="2:11" x14ac:dyDescent="0.25">
      <c r="C13" s="112"/>
      <c r="D13" s="112"/>
      <c r="E13" s="112"/>
    </row>
    <row r="14" spans="2:11" x14ac:dyDescent="0.25">
      <c r="C14" s="112"/>
      <c r="D14" s="112"/>
      <c r="E14" s="112"/>
    </row>
    <row r="15" spans="2:11" x14ac:dyDescent="0.25">
      <c r="C15" s="112"/>
      <c r="D15" s="112"/>
      <c r="E15" s="112"/>
    </row>
    <row r="16" spans="2:11" ht="15.75" customHeight="1" x14ac:dyDescent="0.25">
      <c r="C16" s="112"/>
      <c r="D16" s="112"/>
      <c r="E16" s="112"/>
    </row>
    <row r="17" spans="3:5" ht="15.75" customHeight="1" x14ac:dyDescent="0.25">
      <c r="C17" s="112"/>
      <c r="D17" s="112"/>
      <c r="E17" s="112"/>
    </row>
    <row r="18" spans="3:5" ht="15.75" customHeight="1" x14ac:dyDescent="0.25">
      <c r="C18" s="112"/>
      <c r="D18" s="112"/>
      <c r="E18" s="112"/>
    </row>
    <row r="19" spans="3:5" ht="15.75" customHeight="1" x14ac:dyDescent="0.25">
      <c r="C19" s="112"/>
      <c r="D19" s="112"/>
      <c r="E19" s="112"/>
    </row>
    <row r="20" spans="3:5" ht="15.75" customHeight="1" x14ac:dyDescent="0.25">
      <c r="C20" s="112"/>
      <c r="D20" s="112"/>
      <c r="E20" s="112"/>
    </row>
    <row r="21" spans="3:5" ht="15.75" customHeight="1" x14ac:dyDescent="0.25">
      <c r="C21" s="112"/>
      <c r="D21" s="112"/>
      <c r="E21" s="112"/>
    </row>
    <row r="22" spans="3:5" ht="15.75" customHeight="1" x14ac:dyDescent="0.25">
      <c r="C22" s="112"/>
      <c r="D22" s="112"/>
      <c r="E22" s="112"/>
    </row>
    <row r="23" spans="3:5" ht="15.75" customHeight="1" x14ac:dyDescent="0.25">
      <c r="C23" s="112"/>
      <c r="D23" s="112"/>
      <c r="E23" s="112"/>
    </row>
    <row r="24" spans="3:5" ht="15.75" customHeight="1" x14ac:dyDescent="0.25">
      <c r="C24" s="112"/>
      <c r="D24" s="112"/>
      <c r="E24" s="112"/>
    </row>
    <row r="25" spans="3:5" ht="15.75" customHeight="1" x14ac:dyDescent="0.25">
      <c r="C25" s="112"/>
      <c r="D25" s="112"/>
      <c r="E25" s="112"/>
    </row>
    <row r="26" spans="3:5" ht="15.75" customHeight="1" x14ac:dyDescent="0.25">
      <c r="C26" s="112"/>
      <c r="D26" s="112"/>
      <c r="E26" s="112"/>
    </row>
    <row r="27" spans="3:5" ht="15.75" customHeight="1" x14ac:dyDescent="0.25">
      <c r="C27" s="112"/>
      <c r="D27" s="112"/>
      <c r="E27" s="112"/>
    </row>
    <row r="28" spans="3:5" ht="15.75" customHeight="1" x14ac:dyDescent="0.25">
      <c r="C28" s="112"/>
      <c r="D28" s="112"/>
      <c r="E28" s="112"/>
    </row>
    <row r="29" spans="3:5" ht="15.75" customHeight="1" x14ac:dyDescent="0.25">
      <c r="C29" s="112"/>
      <c r="D29" s="112"/>
      <c r="E29" s="112"/>
    </row>
    <row r="30" spans="3:5" ht="15.75" customHeight="1" x14ac:dyDescent="0.25">
      <c r="C30" s="112"/>
      <c r="D30" s="112"/>
      <c r="E30" s="112"/>
    </row>
    <row r="31" spans="3:5" ht="15.75" customHeight="1" x14ac:dyDescent="0.25">
      <c r="C31" s="112"/>
      <c r="D31" s="112"/>
      <c r="E31" s="112"/>
    </row>
    <row r="32" spans="3:5" ht="15.75" customHeight="1" x14ac:dyDescent="0.25">
      <c r="C32" s="112"/>
      <c r="D32" s="112"/>
      <c r="E32" s="112"/>
    </row>
    <row r="33" spans="3:5" ht="15.75" customHeight="1" x14ac:dyDescent="0.25">
      <c r="C33" s="112"/>
      <c r="D33" s="112"/>
      <c r="E33" s="112"/>
    </row>
    <row r="34" spans="3:5" ht="15.75" customHeight="1" x14ac:dyDescent="0.25">
      <c r="C34" s="112"/>
      <c r="D34" s="112"/>
      <c r="E34" s="112"/>
    </row>
    <row r="35" spans="3:5" ht="15.75" customHeight="1" x14ac:dyDescent="0.25">
      <c r="C35" s="112"/>
      <c r="D35" s="112"/>
      <c r="E35" s="112"/>
    </row>
    <row r="36" spans="3:5" ht="15.75" customHeight="1" x14ac:dyDescent="0.25">
      <c r="C36" s="112"/>
      <c r="D36" s="112"/>
      <c r="E36" s="112"/>
    </row>
    <row r="37" spans="3:5" ht="15.75" customHeight="1" x14ac:dyDescent="0.25">
      <c r="C37" s="112"/>
      <c r="D37" s="112"/>
      <c r="E37" s="112"/>
    </row>
    <row r="38" spans="3:5" ht="15.75" customHeight="1" x14ac:dyDescent="0.25">
      <c r="C38" s="112"/>
      <c r="D38" s="112"/>
      <c r="E38" s="112"/>
    </row>
    <row r="39" spans="3:5" ht="15.75" customHeight="1" x14ac:dyDescent="0.25">
      <c r="C39" s="112"/>
      <c r="D39" s="112"/>
      <c r="E39" s="112"/>
    </row>
    <row r="40" spans="3:5" ht="15.75" customHeight="1" x14ac:dyDescent="0.25">
      <c r="C40" s="112"/>
      <c r="D40" s="112"/>
      <c r="E40" s="112"/>
    </row>
    <row r="41" spans="3:5" ht="15.75" customHeight="1" x14ac:dyDescent="0.25">
      <c r="C41" s="112"/>
      <c r="D41" s="112"/>
      <c r="E41" s="112"/>
    </row>
    <row r="42" spans="3:5" ht="15.75" customHeight="1" x14ac:dyDescent="0.25">
      <c r="C42" s="112"/>
      <c r="D42" s="112"/>
      <c r="E42" s="112"/>
    </row>
    <row r="43" spans="3:5" ht="15.75" customHeight="1" x14ac:dyDescent="0.25">
      <c r="C43" s="112"/>
      <c r="D43" s="112"/>
      <c r="E43" s="112"/>
    </row>
    <row r="44" spans="3:5" ht="15.75" customHeight="1" x14ac:dyDescent="0.25">
      <c r="C44" s="112"/>
      <c r="D44" s="112"/>
      <c r="E44" s="112"/>
    </row>
    <row r="45" spans="3:5" ht="15.75" customHeight="1" x14ac:dyDescent="0.25">
      <c r="C45" s="112"/>
      <c r="D45" s="112"/>
      <c r="E45" s="112"/>
    </row>
    <row r="46" spans="3:5" ht="15.75" customHeight="1" x14ac:dyDescent="0.25">
      <c r="C46" s="112"/>
      <c r="D46" s="112"/>
      <c r="E46" s="112"/>
    </row>
    <row r="47" spans="3:5" ht="15.75" customHeight="1" x14ac:dyDescent="0.25">
      <c r="C47" s="112"/>
      <c r="D47" s="112"/>
      <c r="E47" s="112"/>
    </row>
    <row r="48" spans="3:5" ht="15.75" customHeight="1" x14ac:dyDescent="0.25">
      <c r="C48" s="112"/>
      <c r="D48" s="112"/>
      <c r="E48" s="112"/>
    </row>
    <row r="49" spans="3:5" ht="15.75" customHeight="1" x14ac:dyDescent="0.25">
      <c r="C49" s="112"/>
      <c r="D49" s="112"/>
      <c r="E49" s="112"/>
    </row>
    <row r="50" spans="3:5" ht="15.75" customHeight="1" x14ac:dyDescent="0.25">
      <c r="C50" s="112"/>
      <c r="D50" s="112"/>
      <c r="E50" s="112"/>
    </row>
    <row r="51" spans="3:5" ht="15.75" customHeight="1" x14ac:dyDescent="0.25">
      <c r="C51" s="112"/>
      <c r="D51" s="112"/>
      <c r="E51" s="112"/>
    </row>
    <row r="52" spans="3:5" ht="15.75" customHeight="1" x14ac:dyDescent="0.25">
      <c r="C52" s="112"/>
      <c r="D52" s="112"/>
      <c r="E52" s="112"/>
    </row>
    <row r="53" spans="3:5" ht="15.75" customHeight="1" x14ac:dyDescent="0.25">
      <c r="C53" s="112"/>
      <c r="D53" s="112"/>
      <c r="E53" s="112"/>
    </row>
    <row r="54" spans="3:5" ht="15.75" customHeight="1" x14ac:dyDescent="0.25">
      <c r="C54" s="112"/>
      <c r="D54" s="112"/>
      <c r="E54" s="112"/>
    </row>
    <row r="55" spans="3:5" ht="15.75" customHeight="1" x14ac:dyDescent="0.25">
      <c r="C55" s="112"/>
      <c r="D55" s="112"/>
      <c r="E55" s="112"/>
    </row>
    <row r="56" spans="3:5" ht="15.75" customHeight="1" x14ac:dyDescent="0.25">
      <c r="C56" s="112"/>
      <c r="D56" s="112"/>
      <c r="E56" s="112"/>
    </row>
    <row r="57" spans="3:5" ht="15.75" customHeight="1" x14ac:dyDescent="0.25">
      <c r="C57" s="112"/>
      <c r="D57" s="112"/>
      <c r="E57" s="112"/>
    </row>
    <row r="58" spans="3:5" ht="15.75" customHeight="1" x14ac:dyDescent="0.25">
      <c r="C58" s="112"/>
      <c r="D58" s="112"/>
      <c r="E58" s="112"/>
    </row>
    <row r="59" spans="3:5" ht="15.75" customHeight="1" x14ac:dyDescent="0.25">
      <c r="C59" s="112"/>
      <c r="D59" s="112"/>
      <c r="E59" s="112"/>
    </row>
    <row r="60" spans="3:5" ht="15.75" customHeight="1" x14ac:dyDescent="0.25">
      <c r="C60" s="112"/>
      <c r="D60" s="112"/>
      <c r="E60" s="112"/>
    </row>
    <row r="61" spans="3:5" ht="15.75" customHeight="1" x14ac:dyDescent="0.25">
      <c r="C61" s="112"/>
      <c r="D61" s="112"/>
      <c r="E61" s="112"/>
    </row>
    <row r="62" spans="3:5" ht="15.75" customHeight="1" x14ac:dyDescent="0.25">
      <c r="C62" s="112"/>
      <c r="D62" s="112"/>
      <c r="E62" s="112"/>
    </row>
    <row r="63" spans="3:5" ht="15.75" customHeight="1" x14ac:dyDescent="0.25">
      <c r="C63" s="112"/>
      <c r="D63" s="112"/>
      <c r="E63" s="112"/>
    </row>
    <row r="64" spans="3:5" ht="15.75" customHeight="1" x14ac:dyDescent="0.25">
      <c r="C64" s="112"/>
      <c r="D64" s="112"/>
      <c r="E64" s="112"/>
    </row>
    <row r="65" spans="3:5" ht="15.75" customHeight="1" x14ac:dyDescent="0.25">
      <c r="C65" s="112"/>
      <c r="D65" s="112"/>
      <c r="E65" s="112"/>
    </row>
    <row r="66" spans="3:5" ht="15.75" customHeight="1" x14ac:dyDescent="0.25">
      <c r="C66" s="112"/>
      <c r="D66" s="112"/>
      <c r="E66" s="112"/>
    </row>
    <row r="67" spans="3:5" ht="15.75" customHeight="1" x14ac:dyDescent="0.25">
      <c r="C67" s="112"/>
      <c r="D67" s="112"/>
      <c r="E67" s="112"/>
    </row>
    <row r="68" spans="3:5" ht="15.75" customHeight="1" x14ac:dyDescent="0.25">
      <c r="C68" s="112"/>
      <c r="D68" s="112"/>
      <c r="E68" s="112"/>
    </row>
    <row r="69" spans="3:5" ht="15.75" customHeight="1" x14ac:dyDescent="0.25">
      <c r="C69" s="112"/>
      <c r="D69" s="112"/>
      <c r="E69" s="112"/>
    </row>
    <row r="70" spans="3:5" ht="15.75" customHeight="1" x14ac:dyDescent="0.25">
      <c r="C70" s="112"/>
      <c r="D70" s="112"/>
      <c r="E70" s="112"/>
    </row>
    <row r="71" spans="3:5" ht="15.75" customHeight="1" x14ac:dyDescent="0.25">
      <c r="C71" s="112"/>
      <c r="D71" s="112"/>
      <c r="E71" s="112"/>
    </row>
    <row r="72" spans="3:5" ht="15.75" customHeight="1" x14ac:dyDescent="0.25">
      <c r="C72" s="112"/>
      <c r="D72" s="112"/>
      <c r="E72" s="112"/>
    </row>
    <row r="73" spans="3:5" ht="15.75" customHeight="1" x14ac:dyDescent="0.25">
      <c r="C73" s="112"/>
      <c r="D73" s="112"/>
      <c r="E73" s="112"/>
    </row>
    <row r="74" spans="3:5" ht="15.75" customHeight="1" x14ac:dyDescent="0.25">
      <c r="C74" s="112"/>
      <c r="D74" s="112"/>
      <c r="E74" s="112"/>
    </row>
    <row r="75" spans="3:5" ht="15.75" customHeight="1" x14ac:dyDescent="0.25">
      <c r="C75" s="112"/>
      <c r="D75" s="112"/>
      <c r="E75" s="112"/>
    </row>
    <row r="76" spans="3:5" ht="15.75" customHeight="1" x14ac:dyDescent="0.25">
      <c r="C76" s="112"/>
      <c r="D76" s="112"/>
      <c r="E76" s="112"/>
    </row>
    <row r="77" spans="3:5" ht="15.75" customHeight="1" x14ac:dyDescent="0.25">
      <c r="C77" s="112"/>
      <c r="D77" s="112"/>
      <c r="E77" s="112"/>
    </row>
    <row r="78" spans="3:5" ht="15.75" customHeight="1" x14ac:dyDescent="0.25">
      <c r="C78" s="112"/>
      <c r="D78" s="112"/>
      <c r="E78" s="112"/>
    </row>
    <row r="79" spans="3:5" ht="15.75" customHeight="1" x14ac:dyDescent="0.25">
      <c r="C79" s="112"/>
      <c r="D79" s="112"/>
      <c r="E79" s="112"/>
    </row>
    <row r="80" spans="3:5" ht="15.75" customHeight="1" x14ac:dyDescent="0.25">
      <c r="C80" s="112"/>
      <c r="D80" s="112"/>
      <c r="E80" s="112"/>
    </row>
    <row r="81" spans="3:5" ht="15.75" customHeight="1" x14ac:dyDescent="0.25">
      <c r="C81" s="112"/>
      <c r="D81" s="112"/>
      <c r="E81" s="112"/>
    </row>
    <row r="82" spans="3:5" ht="15.75" customHeight="1" x14ac:dyDescent="0.25">
      <c r="C82" s="112"/>
      <c r="D82" s="112"/>
      <c r="E82" s="112"/>
    </row>
    <row r="83" spans="3:5" ht="15.75" customHeight="1" x14ac:dyDescent="0.25">
      <c r="C83" s="112"/>
      <c r="D83" s="112"/>
      <c r="E83" s="112"/>
    </row>
    <row r="84" spans="3:5" ht="15.75" customHeight="1" x14ac:dyDescent="0.25">
      <c r="C84" s="112"/>
      <c r="D84" s="112"/>
      <c r="E84" s="112"/>
    </row>
    <row r="85" spans="3:5" ht="15.75" customHeight="1" x14ac:dyDescent="0.25">
      <c r="C85" s="112"/>
      <c r="D85" s="112"/>
      <c r="E85" s="112"/>
    </row>
    <row r="86" spans="3:5" ht="15.75" customHeight="1" x14ac:dyDescent="0.25">
      <c r="C86" s="112"/>
      <c r="D86" s="112"/>
      <c r="E86" s="112"/>
    </row>
    <row r="87" spans="3:5" ht="15.75" customHeight="1" x14ac:dyDescent="0.25">
      <c r="C87" s="112"/>
      <c r="D87" s="112"/>
      <c r="E87" s="112"/>
    </row>
    <row r="88" spans="3:5" ht="15.75" customHeight="1" x14ac:dyDescent="0.25">
      <c r="C88" s="112"/>
      <c r="D88" s="112"/>
      <c r="E88" s="112"/>
    </row>
    <row r="89" spans="3:5" ht="15.75" customHeight="1" x14ac:dyDescent="0.25">
      <c r="C89" s="112"/>
      <c r="D89" s="112"/>
      <c r="E89" s="112"/>
    </row>
    <row r="90" spans="3:5" ht="15.75" customHeight="1" x14ac:dyDescent="0.25">
      <c r="C90" s="112"/>
      <c r="D90" s="112"/>
      <c r="E90" s="112"/>
    </row>
    <row r="91" spans="3:5" ht="15.75" customHeight="1" x14ac:dyDescent="0.25">
      <c r="C91" s="112"/>
      <c r="D91" s="112"/>
      <c r="E91" s="112"/>
    </row>
    <row r="92" spans="3:5" ht="15.75" customHeight="1" x14ac:dyDescent="0.25">
      <c r="C92" s="112"/>
      <c r="D92" s="112"/>
      <c r="E92" s="112"/>
    </row>
    <row r="93" spans="3:5" ht="15.75" customHeight="1" x14ac:dyDescent="0.25">
      <c r="C93" s="112"/>
      <c r="D93" s="112"/>
      <c r="E93" s="112"/>
    </row>
    <row r="94" spans="3:5" ht="15.75" customHeight="1" x14ac:dyDescent="0.25">
      <c r="C94" s="112"/>
      <c r="D94" s="112"/>
      <c r="E94" s="112"/>
    </row>
    <row r="95" spans="3:5" ht="15.75" customHeight="1" x14ac:dyDescent="0.25">
      <c r="C95" s="112"/>
      <c r="D95" s="112"/>
      <c r="E95" s="112"/>
    </row>
    <row r="96" spans="3:5" ht="15.75" customHeight="1" x14ac:dyDescent="0.25">
      <c r="C96" s="112"/>
      <c r="D96" s="112"/>
      <c r="E96" s="112"/>
    </row>
    <row r="97" spans="3:5" ht="15.75" customHeight="1" x14ac:dyDescent="0.25">
      <c r="C97" s="112"/>
      <c r="D97" s="112"/>
      <c r="E97" s="112"/>
    </row>
    <row r="98" spans="3:5" ht="15.75" customHeight="1" x14ac:dyDescent="0.25">
      <c r="C98" s="112"/>
      <c r="D98" s="112"/>
      <c r="E98" s="112"/>
    </row>
    <row r="99" spans="3:5" ht="15.75" customHeight="1" x14ac:dyDescent="0.25">
      <c r="C99" s="112"/>
      <c r="D99" s="112"/>
      <c r="E99" s="112"/>
    </row>
    <row r="100" spans="3:5" ht="15.75" customHeight="1" x14ac:dyDescent="0.25">
      <c r="C100" s="112"/>
      <c r="D100" s="112"/>
      <c r="E100" s="112"/>
    </row>
    <row r="101" spans="3:5" ht="15.75" customHeight="1" x14ac:dyDescent="0.25">
      <c r="C101" s="112"/>
      <c r="D101" s="112"/>
      <c r="E101" s="112"/>
    </row>
    <row r="102" spans="3:5" ht="15.75" customHeight="1" x14ac:dyDescent="0.25">
      <c r="C102" s="112"/>
      <c r="D102" s="112"/>
      <c r="E102" s="112"/>
    </row>
    <row r="103" spans="3:5" ht="15.75" customHeight="1" x14ac:dyDescent="0.25">
      <c r="C103" s="112"/>
      <c r="D103" s="112"/>
      <c r="E103" s="112"/>
    </row>
    <row r="104" spans="3:5" ht="15.75" customHeight="1" x14ac:dyDescent="0.25">
      <c r="C104" s="112"/>
      <c r="D104" s="112"/>
      <c r="E104" s="112"/>
    </row>
    <row r="105" spans="3:5" ht="15.75" customHeight="1" x14ac:dyDescent="0.25">
      <c r="C105" s="112"/>
      <c r="D105" s="112"/>
      <c r="E105" s="112"/>
    </row>
    <row r="106" spans="3:5" ht="15.75" customHeight="1" x14ac:dyDescent="0.25">
      <c r="C106" s="112"/>
      <c r="D106" s="112"/>
      <c r="E106" s="112"/>
    </row>
    <row r="107" spans="3:5" ht="15.75" customHeight="1" x14ac:dyDescent="0.25">
      <c r="C107" s="112"/>
      <c r="D107" s="112"/>
      <c r="E107" s="112"/>
    </row>
    <row r="108" spans="3:5" ht="15.75" customHeight="1" x14ac:dyDescent="0.25">
      <c r="C108" s="112"/>
      <c r="D108" s="112"/>
      <c r="E108" s="112"/>
    </row>
    <row r="109" spans="3:5" ht="15.75" customHeight="1" x14ac:dyDescent="0.25">
      <c r="C109" s="112"/>
      <c r="D109" s="112"/>
      <c r="E109" s="112"/>
    </row>
    <row r="110" spans="3:5" ht="15.75" customHeight="1" x14ac:dyDescent="0.25">
      <c r="C110" s="112"/>
      <c r="D110" s="112"/>
      <c r="E110" s="112"/>
    </row>
    <row r="111" spans="3:5" ht="15.75" customHeight="1" x14ac:dyDescent="0.25">
      <c r="C111" s="112"/>
      <c r="D111" s="112"/>
      <c r="E111" s="112"/>
    </row>
    <row r="112" spans="3:5" ht="15.75" customHeight="1" x14ac:dyDescent="0.25">
      <c r="C112" s="112"/>
      <c r="D112" s="112"/>
      <c r="E112" s="112"/>
    </row>
    <row r="113" spans="3:5" ht="15.75" customHeight="1" x14ac:dyDescent="0.25">
      <c r="C113" s="112"/>
      <c r="D113" s="112"/>
      <c r="E113" s="112"/>
    </row>
    <row r="114" spans="3:5" ht="15.75" customHeight="1" x14ac:dyDescent="0.25">
      <c r="C114" s="112"/>
      <c r="D114" s="112"/>
      <c r="E114" s="112"/>
    </row>
    <row r="115" spans="3:5" ht="15.75" customHeight="1" x14ac:dyDescent="0.25">
      <c r="C115" s="112"/>
      <c r="D115" s="112"/>
      <c r="E115" s="112"/>
    </row>
    <row r="116" spans="3:5" ht="15.75" customHeight="1" x14ac:dyDescent="0.25">
      <c r="C116" s="112"/>
      <c r="D116" s="112"/>
      <c r="E116" s="112"/>
    </row>
    <row r="117" spans="3:5" ht="15.75" customHeight="1" x14ac:dyDescent="0.25">
      <c r="C117" s="112"/>
      <c r="D117" s="112"/>
      <c r="E117" s="112"/>
    </row>
    <row r="118" spans="3:5" ht="15.75" customHeight="1" x14ac:dyDescent="0.25">
      <c r="C118" s="112"/>
      <c r="D118" s="112"/>
      <c r="E118" s="112"/>
    </row>
    <row r="119" spans="3:5" ht="15.75" customHeight="1" x14ac:dyDescent="0.25">
      <c r="C119" s="112"/>
      <c r="D119" s="112"/>
      <c r="E119" s="112"/>
    </row>
    <row r="120" spans="3:5" ht="15.75" customHeight="1" x14ac:dyDescent="0.25">
      <c r="C120" s="112"/>
      <c r="D120" s="112"/>
      <c r="E120" s="112"/>
    </row>
    <row r="121" spans="3:5" ht="15.75" customHeight="1" x14ac:dyDescent="0.25">
      <c r="C121" s="112"/>
      <c r="D121" s="112"/>
      <c r="E121" s="112"/>
    </row>
    <row r="122" spans="3:5" ht="15.75" customHeight="1" x14ac:dyDescent="0.25">
      <c r="C122" s="112"/>
      <c r="D122" s="112"/>
      <c r="E122" s="112"/>
    </row>
    <row r="123" spans="3:5" ht="15.75" customHeight="1" x14ac:dyDescent="0.25">
      <c r="C123" s="112"/>
      <c r="D123" s="112"/>
      <c r="E123" s="112"/>
    </row>
    <row r="124" spans="3:5" ht="15.75" customHeight="1" x14ac:dyDescent="0.25">
      <c r="C124" s="112"/>
      <c r="D124" s="112"/>
      <c r="E124" s="112"/>
    </row>
    <row r="125" spans="3:5" ht="15.75" customHeight="1" x14ac:dyDescent="0.25">
      <c r="C125" s="112"/>
      <c r="D125" s="112"/>
      <c r="E125" s="112"/>
    </row>
    <row r="126" spans="3:5" ht="15.75" customHeight="1" x14ac:dyDescent="0.25">
      <c r="C126" s="112"/>
      <c r="D126" s="112"/>
      <c r="E126" s="112"/>
    </row>
    <row r="127" spans="3:5" ht="15.75" customHeight="1" x14ac:dyDescent="0.25">
      <c r="C127" s="112"/>
      <c r="D127" s="112"/>
      <c r="E127" s="112"/>
    </row>
    <row r="128" spans="3:5" ht="15.75" customHeight="1" x14ac:dyDescent="0.25">
      <c r="C128" s="112"/>
      <c r="D128" s="112"/>
      <c r="E128" s="112"/>
    </row>
    <row r="129" spans="3:5" ht="15.75" customHeight="1" x14ac:dyDescent="0.25">
      <c r="C129" s="112"/>
      <c r="D129" s="112"/>
      <c r="E129" s="112"/>
    </row>
    <row r="130" spans="3:5" ht="15.75" customHeight="1" x14ac:dyDescent="0.25">
      <c r="C130" s="112"/>
      <c r="D130" s="112"/>
      <c r="E130" s="112"/>
    </row>
    <row r="131" spans="3:5" ht="15.75" customHeight="1" x14ac:dyDescent="0.25">
      <c r="C131" s="112"/>
      <c r="D131" s="112"/>
      <c r="E131" s="112"/>
    </row>
    <row r="132" spans="3:5" ht="15.75" customHeight="1" x14ac:dyDescent="0.25">
      <c r="C132" s="112"/>
      <c r="D132" s="112"/>
      <c r="E132" s="112"/>
    </row>
    <row r="133" spans="3:5" ht="15.75" customHeight="1" x14ac:dyDescent="0.25">
      <c r="C133" s="112"/>
      <c r="D133" s="112"/>
      <c r="E133" s="112"/>
    </row>
    <row r="134" spans="3:5" ht="15.75" customHeight="1" x14ac:dyDescent="0.25">
      <c r="C134" s="112"/>
      <c r="D134" s="112"/>
      <c r="E134" s="112"/>
    </row>
    <row r="135" spans="3:5" ht="15.75" customHeight="1" x14ac:dyDescent="0.25">
      <c r="C135" s="112"/>
      <c r="D135" s="112"/>
      <c r="E135" s="112"/>
    </row>
    <row r="136" spans="3:5" ht="15.75" customHeight="1" x14ac:dyDescent="0.25">
      <c r="C136" s="112"/>
      <c r="D136" s="112"/>
      <c r="E136" s="112"/>
    </row>
    <row r="137" spans="3:5" ht="15.75" customHeight="1" x14ac:dyDescent="0.25">
      <c r="C137" s="112"/>
      <c r="D137" s="112"/>
      <c r="E137" s="112"/>
    </row>
    <row r="138" spans="3:5" ht="15.75" customHeight="1" x14ac:dyDescent="0.25">
      <c r="C138" s="112"/>
      <c r="D138" s="112"/>
      <c r="E138" s="112"/>
    </row>
    <row r="139" spans="3:5" ht="15.75" customHeight="1" x14ac:dyDescent="0.25">
      <c r="C139" s="112"/>
      <c r="D139" s="112"/>
      <c r="E139" s="112"/>
    </row>
    <row r="140" spans="3:5" ht="15.75" customHeight="1" x14ac:dyDescent="0.25">
      <c r="C140" s="112"/>
      <c r="D140" s="112"/>
      <c r="E140" s="112"/>
    </row>
    <row r="141" spans="3:5" ht="15.75" customHeight="1" x14ac:dyDescent="0.25">
      <c r="C141" s="112"/>
      <c r="D141" s="112"/>
      <c r="E141" s="112"/>
    </row>
    <row r="142" spans="3:5" ht="15.75" customHeight="1" x14ac:dyDescent="0.25">
      <c r="C142" s="112"/>
      <c r="D142" s="112"/>
      <c r="E142" s="112"/>
    </row>
    <row r="143" spans="3:5" ht="15.75" customHeight="1" x14ac:dyDescent="0.25">
      <c r="C143" s="112"/>
      <c r="D143" s="112"/>
      <c r="E143" s="112"/>
    </row>
    <row r="144" spans="3:5" ht="15.75" customHeight="1" x14ac:dyDescent="0.25">
      <c r="C144" s="112"/>
      <c r="D144" s="112"/>
      <c r="E144" s="112"/>
    </row>
    <row r="145" spans="3:5" ht="15.75" customHeight="1" x14ac:dyDescent="0.25">
      <c r="C145" s="112"/>
      <c r="D145" s="112"/>
      <c r="E145" s="112"/>
    </row>
    <row r="146" spans="3:5" ht="15.75" customHeight="1" x14ac:dyDescent="0.25">
      <c r="C146" s="112"/>
      <c r="D146" s="112"/>
      <c r="E146" s="112"/>
    </row>
    <row r="147" spans="3:5" ht="15.75" customHeight="1" x14ac:dyDescent="0.25">
      <c r="C147" s="112"/>
      <c r="D147" s="112"/>
      <c r="E147" s="112"/>
    </row>
    <row r="148" spans="3:5" ht="15.75" customHeight="1" x14ac:dyDescent="0.25">
      <c r="C148" s="112"/>
      <c r="D148" s="112"/>
      <c r="E148" s="112"/>
    </row>
    <row r="149" spans="3:5" ht="15.75" customHeight="1" x14ac:dyDescent="0.25">
      <c r="C149" s="112"/>
      <c r="D149" s="112"/>
      <c r="E149" s="112"/>
    </row>
    <row r="150" spans="3:5" ht="15.75" customHeight="1" x14ac:dyDescent="0.25">
      <c r="C150" s="112"/>
      <c r="D150" s="112"/>
      <c r="E150" s="112"/>
    </row>
    <row r="151" spans="3:5" ht="15.75" customHeight="1" x14ac:dyDescent="0.25">
      <c r="C151" s="112"/>
      <c r="D151" s="112"/>
      <c r="E151" s="112"/>
    </row>
    <row r="152" spans="3:5" ht="15.75" customHeight="1" x14ac:dyDescent="0.25">
      <c r="C152" s="112"/>
      <c r="D152" s="112"/>
      <c r="E152" s="112"/>
    </row>
    <row r="153" spans="3:5" ht="15.75" customHeight="1" x14ac:dyDescent="0.25">
      <c r="C153" s="112"/>
      <c r="D153" s="112"/>
      <c r="E153" s="112"/>
    </row>
    <row r="154" spans="3:5" ht="15.75" customHeight="1" x14ac:dyDescent="0.25">
      <c r="C154" s="112"/>
      <c r="D154" s="112"/>
      <c r="E154" s="112"/>
    </row>
    <row r="155" spans="3:5" ht="15.75" customHeight="1" x14ac:dyDescent="0.25">
      <c r="C155" s="112"/>
      <c r="D155" s="112"/>
      <c r="E155" s="112"/>
    </row>
    <row r="156" spans="3:5" ht="15.75" customHeight="1" x14ac:dyDescent="0.25">
      <c r="C156" s="112"/>
      <c r="D156" s="112"/>
      <c r="E156" s="112"/>
    </row>
    <row r="157" spans="3:5" ht="15.75" customHeight="1" x14ac:dyDescent="0.25">
      <c r="C157" s="112"/>
      <c r="D157" s="112"/>
      <c r="E157" s="112"/>
    </row>
    <row r="158" spans="3:5" ht="15.75" customHeight="1" x14ac:dyDescent="0.25">
      <c r="C158" s="112"/>
      <c r="D158" s="112"/>
      <c r="E158" s="112"/>
    </row>
    <row r="159" spans="3:5" ht="15.75" customHeight="1" x14ac:dyDescent="0.25">
      <c r="C159" s="112"/>
      <c r="D159" s="112"/>
      <c r="E159" s="112"/>
    </row>
    <row r="160" spans="3:5" ht="15.75" customHeight="1" x14ac:dyDescent="0.25">
      <c r="C160" s="112"/>
      <c r="D160" s="112"/>
      <c r="E160" s="112"/>
    </row>
    <row r="161" spans="3:5" ht="15.75" customHeight="1" x14ac:dyDescent="0.25">
      <c r="C161" s="112"/>
      <c r="D161" s="112"/>
      <c r="E161" s="112"/>
    </row>
    <row r="162" spans="3:5" ht="15.75" customHeight="1" x14ac:dyDescent="0.25">
      <c r="C162" s="112"/>
      <c r="D162" s="112"/>
      <c r="E162" s="112"/>
    </row>
    <row r="163" spans="3:5" ht="15.75" customHeight="1" x14ac:dyDescent="0.25">
      <c r="C163" s="112"/>
      <c r="D163" s="112"/>
      <c r="E163" s="112"/>
    </row>
    <row r="164" spans="3:5" ht="15.75" customHeight="1" x14ac:dyDescent="0.25">
      <c r="C164" s="112"/>
      <c r="D164" s="112"/>
      <c r="E164" s="112"/>
    </row>
    <row r="165" spans="3:5" ht="15.75" customHeight="1" x14ac:dyDescent="0.25">
      <c r="C165" s="112"/>
      <c r="D165" s="112"/>
      <c r="E165" s="112"/>
    </row>
    <row r="166" spans="3:5" ht="15.75" customHeight="1" x14ac:dyDescent="0.25">
      <c r="C166" s="112"/>
      <c r="D166" s="112"/>
      <c r="E166" s="112"/>
    </row>
    <row r="167" spans="3:5" ht="15.75" customHeight="1" x14ac:dyDescent="0.25">
      <c r="C167" s="112"/>
      <c r="D167" s="112"/>
      <c r="E167" s="112"/>
    </row>
    <row r="168" spans="3:5" ht="15.75" customHeight="1" x14ac:dyDescent="0.25">
      <c r="C168" s="112"/>
      <c r="D168" s="112"/>
      <c r="E168" s="112"/>
    </row>
    <row r="169" spans="3:5" ht="15.75" customHeight="1" x14ac:dyDescent="0.25">
      <c r="C169" s="112"/>
      <c r="D169" s="112"/>
      <c r="E169" s="112"/>
    </row>
    <row r="170" spans="3:5" ht="15.75" customHeight="1" x14ac:dyDescent="0.25">
      <c r="C170" s="112"/>
      <c r="D170" s="112"/>
      <c r="E170" s="112"/>
    </row>
    <row r="171" spans="3:5" ht="15.75" customHeight="1" x14ac:dyDescent="0.25">
      <c r="C171" s="112"/>
      <c r="D171" s="112"/>
      <c r="E171" s="112"/>
    </row>
    <row r="172" spans="3:5" ht="15.75" customHeight="1" x14ac:dyDescent="0.25">
      <c r="C172" s="112"/>
      <c r="D172" s="112"/>
      <c r="E172" s="112"/>
    </row>
    <row r="173" spans="3:5" ht="15.75" customHeight="1" x14ac:dyDescent="0.25">
      <c r="C173" s="112"/>
      <c r="D173" s="112"/>
      <c r="E173" s="112"/>
    </row>
    <row r="174" spans="3:5" ht="15.75" customHeight="1" x14ac:dyDescent="0.25">
      <c r="C174" s="112"/>
      <c r="D174" s="112"/>
      <c r="E174" s="112"/>
    </row>
    <row r="175" spans="3:5" ht="15.75" customHeight="1" x14ac:dyDescent="0.25">
      <c r="C175" s="112"/>
      <c r="D175" s="112"/>
      <c r="E175" s="112"/>
    </row>
    <row r="176" spans="3:5" ht="15.75" customHeight="1" x14ac:dyDescent="0.25">
      <c r="C176" s="112"/>
      <c r="D176" s="112"/>
      <c r="E176" s="112"/>
    </row>
    <row r="177" spans="3:5" ht="15.75" customHeight="1" x14ac:dyDescent="0.25">
      <c r="C177" s="112"/>
      <c r="D177" s="112"/>
      <c r="E177" s="112"/>
    </row>
    <row r="178" spans="3:5" ht="15.75" customHeight="1" x14ac:dyDescent="0.25">
      <c r="C178" s="112"/>
      <c r="D178" s="112"/>
      <c r="E178" s="112"/>
    </row>
    <row r="179" spans="3:5" ht="15.75" customHeight="1" x14ac:dyDescent="0.25">
      <c r="C179" s="112"/>
      <c r="D179" s="112"/>
      <c r="E179" s="112"/>
    </row>
    <row r="180" spans="3:5" ht="15.75" customHeight="1" x14ac:dyDescent="0.25">
      <c r="C180" s="112"/>
      <c r="D180" s="112"/>
      <c r="E180" s="112"/>
    </row>
    <row r="181" spans="3:5" ht="15.75" customHeight="1" x14ac:dyDescent="0.25">
      <c r="C181" s="112"/>
      <c r="D181" s="112"/>
      <c r="E181" s="112"/>
    </row>
    <row r="182" spans="3:5" ht="15.75" customHeight="1" x14ac:dyDescent="0.25">
      <c r="C182" s="112"/>
      <c r="D182" s="112"/>
      <c r="E182" s="112"/>
    </row>
    <row r="183" spans="3:5" ht="15.75" customHeight="1" x14ac:dyDescent="0.25">
      <c r="C183" s="112"/>
      <c r="D183" s="112"/>
      <c r="E183" s="112"/>
    </row>
    <row r="184" spans="3:5" ht="15.75" customHeight="1" x14ac:dyDescent="0.25">
      <c r="C184" s="112"/>
      <c r="D184" s="112"/>
      <c r="E184" s="112"/>
    </row>
    <row r="185" spans="3:5" ht="15.75" customHeight="1" x14ac:dyDescent="0.25">
      <c r="C185" s="112"/>
      <c r="D185" s="112"/>
      <c r="E185" s="112"/>
    </row>
    <row r="186" spans="3:5" ht="15.75" customHeight="1" x14ac:dyDescent="0.25">
      <c r="C186" s="112"/>
      <c r="D186" s="112"/>
      <c r="E186" s="112"/>
    </row>
    <row r="187" spans="3:5" ht="15.75" customHeight="1" x14ac:dyDescent="0.25">
      <c r="C187" s="112"/>
      <c r="D187" s="112"/>
      <c r="E187" s="112"/>
    </row>
    <row r="188" spans="3:5" ht="15.75" customHeight="1" x14ac:dyDescent="0.25">
      <c r="C188" s="112"/>
      <c r="D188" s="112"/>
      <c r="E188" s="112"/>
    </row>
    <row r="189" spans="3:5" ht="15.75" customHeight="1" x14ac:dyDescent="0.25">
      <c r="C189" s="112"/>
      <c r="D189" s="112"/>
      <c r="E189" s="112"/>
    </row>
    <row r="190" spans="3:5" ht="15.75" customHeight="1" x14ac:dyDescent="0.25">
      <c r="C190" s="112"/>
      <c r="D190" s="112"/>
      <c r="E190" s="112"/>
    </row>
    <row r="191" spans="3:5" ht="15.75" customHeight="1" x14ac:dyDescent="0.25">
      <c r="C191" s="112"/>
      <c r="D191" s="112"/>
      <c r="E191" s="112"/>
    </row>
    <row r="192" spans="3:5" ht="15.75" customHeight="1" x14ac:dyDescent="0.25">
      <c r="C192" s="112"/>
      <c r="D192" s="112"/>
      <c r="E192" s="112"/>
    </row>
    <row r="193" spans="3:5" ht="15.75" customHeight="1" x14ac:dyDescent="0.25">
      <c r="C193" s="112"/>
      <c r="D193" s="112"/>
      <c r="E193" s="112"/>
    </row>
    <row r="194" spans="3:5" ht="15.75" customHeight="1" x14ac:dyDescent="0.25">
      <c r="C194" s="112"/>
      <c r="D194" s="112"/>
      <c r="E194" s="112"/>
    </row>
    <row r="195" spans="3:5" ht="15.75" customHeight="1" x14ac:dyDescent="0.25">
      <c r="C195" s="112"/>
      <c r="D195" s="112"/>
      <c r="E195" s="112"/>
    </row>
    <row r="196" spans="3:5" ht="15.75" customHeight="1" x14ac:dyDescent="0.25">
      <c r="C196" s="112"/>
      <c r="D196" s="112"/>
      <c r="E196" s="112"/>
    </row>
    <row r="197" spans="3:5" ht="15.75" customHeight="1" x14ac:dyDescent="0.25">
      <c r="C197" s="112"/>
      <c r="D197" s="112"/>
      <c r="E197" s="112"/>
    </row>
    <row r="198" spans="3:5" ht="15.75" customHeight="1" x14ac:dyDescent="0.25">
      <c r="C198" s="112"/>
      <c r="D198" s="112"/>
      <c r="E198" s="112"/>
    </row>
    <row r="199" spans="3:5" ht="15.75" customHeight="1" x14ac:dyDescent="0.25">
      <c r="C199" s="112"/>
      <c r="D199" s="112"/>
      <c r="E199" s="112"/>
    </row>
    <row r="200" spans="3:5" ht="15.75" customHeight="1" x14ac:dyDescent="0.25">
      <c r="C200" s="112"/>
      <c r="D200" s="112"/>
      <c r="E200" s="112"/>
    </row>
    <row r="201" spans="3:5" ht="15.75" customHeight="1" x14ac:dyDescent="0.25">
      <c r="C201" s="112"/>
      <c r="D201" s="112"/>
      <c r="E201" s="112"/>
    </row>
    <row r="202" spans="3:5" ht="15.75" customHeight="1" x14ac:dyDescent="0.25">
      <c r="C202" s="112"/>
      <c r="D202" s="112"/>
      <c r="E202" s="112"/>
    </row>
    <row r="203" spans="3:5" ht="15.75" customHeight="1" x14ac:dyDescent="0.25">
      <c r="C203" s="112"/>
      <c r="D203" s="112"/>
      <c r="E203" s="112"/>
    </row>
    <row r="204" spans="3:5" ht="15.75" customHeight="1" x14ac:dyDescent="0.25">
      <c r="C204" s="112"/>
      <c r="D204" s="112"/>
      <c r="E204" s="112"/>
    </row>
    <row r="205" spans="3:5" ht="15.75" customHeight="1" x14ac:dyDescent="0.25">
      <c r="C205" s="112"/>
      <c r="D205" s="112"/>
      <c r="E205" s="112"/>
    </row>
    <row r="206" spans="3:5" ht="15.75" customHeight="1" x14ac:dyDescent="0.25">
      <c r="C206" s="112"/>
      <c r="D206" s="112"/>
      <c r="E206" s="112"/>
    </row>
    <row r="207" spans="3:5" ht="15.75" customHeight="1" x14ac:dyDescent="0.25">
      <c r="C207" s="112"/>
      <c r="D207" s="112"/>
      <c r="E207" s="112"/>
    </row>
    <row r="208" spans="3:5" ht="15.75" customHeight="1" x14ac:dyDescent="0.25">
      <c r="C208" s="112"/>
      <c r="D208" s="112"/>
      <c r="E208" s="112"/>
    </row>
    <row r="209" spans="3:5" ht="15.75" customHeight="1" x14ac:dyDescent="0.25">
      <c r="C209" s="112"/>
      <c r="D209" s="112"/>
      <c r="E209" s="112"/>
    </row>
    <row r="210" spans="3:5" ht="15.75" customHeight="1" x14ac:dyDescent="0.25">
      <c r="C210" s="112"/>
      <c r="D210" s="112"/>
      <c r="E210" s="112"/>
    </row>
    <row r="211" spans="3:5" ht="15.75" customHeight="1" x14ac:dyDescent="0.25">
      <c r="C211" s="112"/>
      <c r="D211" s="112"/>
      <c r="E211" s="112"/>
    </row>
    <row r="212" spans="3:5" ht="15.75" customHeight="1" x14ac:dyDescent="0.25">
      <c r="C212" s="112"/>
      <c r="D212" s="112"/>
      <c r="E212" s="112"/>
    </row>
    <row r="213" spans="3:5" ht="15.75" customHeight="1" x14ac:dyDescent="0.25">
      <c r="C213" s="112"/>
      <c r="D213" s="112"/>
      <c r="E213" s="112"/>
    </row>
    <row r="214" spans="3:5" ht="15.75" customHeight="1" x14ac:dyDescent="0.25">
      <c r="C214" s="112"/>
      <c r="D214" s="112"/>
      <c r="E214" s="112"/>
    </row>
    <row r="215" spans="3:5" ht="15.75" customHeight="1" x14ac:dyDescent="0.25">
      <c r="C215" s="112"/>
      <c r="D215" s="112"/>
      <c r="E215" s="112"/>
    </row>
    <row r="216" spans="3:5" ht="15.75" customHeight="1" x14ac:dyDescent="0.25">
      <c r="C216" s="112"/>
      <c r="D216" s="112"/>
      <c r="E216" s="112"/>
    </row>
    <row r="217" spans="3:5" ht="15.75" customHeight="1" x14ac:dyDescent="0.25">
      <c r="C217" s="112"/>
      <c r="D217" s="112"/>
      <c r="E217" s="112"/>
    </row>
    <row r="218" spans="3:5" ht="15.75" customHeight="1" x14ac:dyDescent="0.25">
      <c r="C218" s="112"/>
      <c r="D218" s="112"/>
      <c r="E218" s="112"/>
    </row>
    <row r="219" spans="3:5" ht="15.75" customHeight="1" x14ac:dyDescent="0.25">
      <c r="C219" s="112"/>
      <c r="D219" s="112"/>
      <c r="E219" s="112"/>
    </row>
    <row r="220" spans="3:5" ht="15.75" customHeight="1" x14ac:dyDescent="0.25">
      <c r="C220" s="112"/>
      <c r="D220" s="112"/>
      <c r="E220" s="112"/>
    </row>
    <row r="221" spans="3:5" ht="15.75" customHeight="1" x14ac:dyDescent="0.25">
      <c r="C221" s="112"/>
      <c r="D221" s="112"/>
      <c r="E221" s="112"/>
    </row>
    <row r="222" spans="3:5" ht="15.75" customHeight="1" x14ac:dyDescent="0.25">
      <c r="C222" s="112"/>
      <c r="D222" s="112"/>
      <c r="E222" s="112"/>
    </row>
    <row r="223" spans="3:5" ht="15.75" customHeight="1" x14ac:dyDescent="0.25">
      <c r="C223" s="112"/>
      <c r="D223" s="112"/>
      <c r="E223" s="112"/>
    </row>
    <row r="224" spans="3:5" ht="15.75" customHeight="1" x14ac:dyDescent="0.25">
      <c r="C224" s="112"/>
      <c r="D224" s="112"/>
      <c r="E224" s="112"/>
    </row>
    <row r="225" spans="3:5" ht="15.75" customHeight="1" x14ac:dyDescent="0.25">
      <c r="C225" s="112"/>
      <c r="D225" s="112"/>
      <c r="E225" s="112"/>
    </row>
    <row r="226" spans="3:5" ht="15.75" customHeight="1" x14ac:dyDescent="0.25">
      <c r="C226" s="112"/>
      <c r="D226" s="112"/>
      <c r="E226" s="112"/>
    </row>
    <row r="227" spans="3:5" ht="15.75" customHeight="1" x14ac:dyDescent="0.25">
      <c r="C227" s="112"/>
      <c r="D227" s="112"/>
      <c r="E227" s="112"/>
    </row>
    <row r="228" spans="3:5" ht="15.75" customHeight="1" x14ac:dyDescent="0.25">
      <c r="C228" s="112"/>
      <c r="D228" s="112"/>
      <c r="E228" s="112"/>
    </row>
    <row r="229" spans="3:5" ht="15.75" customHeight="1" x14ac:dyDescent="0.25">
      <c r="C229" s="112"/>
      <c r="D229" s="112"/>
      <c r="E229" s="112"/>
    </row>
    <row r="230" spans="3:5" ht="15.75" customHeight="1" x14ac:dyDescent="0.25">
      <c r="C230" s="112"/>
      <c r="D230" s="112"/>
      <c r="E230" s="112"/>
    </row>
    <row r="231" spans="3:5" ht="15.75" customHeight="1" x14ac:dyDescent="0.25">
      <c r="C231" s="112"/>
      <c r="D231" s="112"/>
      <c r="E231" s="112"/>
    </row>
    <row r="232" spans="3:5" ht="15.75" customHeight="1" x14ac:dyDescent="0.25">
      <c r="C232" s="112"/>
      <c r="D232" s="112"/>
      <c r="E232" s="112"/>
    </row>
    <row r="233" spans="3:5" ht="15.75" customHeight="1" x14ac:dyDescent="0.25">
      <c r="C233" s="112"/>
      <c r="D233" s="112"/>
      <c r="E233" s="112"/>
    </row>
    <row r="234" spans="3:5" ht="15.75" customHeight="1" x14ac:dyDescent="0.25">
      <c r="C234" s="112"/>
      <c r="D234" s="112"/>
      <c r="E234" s="112"/>
    </row>
    <row r="235" spans="3:5" ht="15.75" customHeight="1" x14ac:dyDescent="0.25">
      <c r="C235" s="112"/>
      <c r="D235" s="112"/>
      <c r="E235" s="112"/>
    </row>
    <row r="236" spans="3:5" ht="15.75" customHeight="1" x14ac:dyDescent="0.25">
      <c r="C236" s="112"/>
      <c r="D236" s="112"/>
      <c r="E236" s="112"/>
    </row>
    <row r="237" spans="3:5" ht="15.75" customHeight="1" x14ac:dyDescent="0.25">
      <c r="C237" s="112"/>
      <c r="D237" s="112"/>
      <c r="E237" s="112"/>
    </row>
    <row r="238" spans="3:5" ht="15.75" customHeight="1" x14ac:dyDescent="0.25">
      <c r="C238" s="112"/>
      <c r="D238" s="112"/>
      <c r="E238" s="112"/>
    </row>
    <row r="239" spans="3:5" ht="15.75" customHeight="1" x14ac:dyDescent="0.25">
      <c r="C239" s="112"/>
      <c r="D239" s="112"/>
      <c r="E239" s="112"/>
    </row>
    <row r="240" spans="3:5" ht="15.75" customHeight="1" x14ac:dyDescent="0.25">
      <c r="C240" s="112"/>
      <c r="D240" s="112"/>
      <c r="E240" s="112"/>
    </row>
    <row r="241" spans="3:5" ht="15.75" customHeight="1" x14ac:dyDescent="0.25">
      <c r="C241" s="112"/>
      <c r="D241" s="112"/>
      <c r="E241" s="112"/>
    </row>
    <row r="242" spans="3:5" ht="15.75" customHeight="1" x14ac:dyDescent="0.25">
      <c r="C242" s="112"/>
      <c r="D242" s="112"/>
      <c r="E242" s="112"/>
    </row>
    <row r="243" spans="3:5" ht="15.75" customHeight="1" x14ac:dyDescent="0.25">
      <c r="C243" s="112"/>
      <c r="D243" s="112"/>
      <c r="E243" s="112"/>
    </row>
    <row r="244" spans="3:5" ht="15.75" customHeight="1" x14ac:dyDescent="0.25">
      <c r="C244" s="112"/>
      <c r="D244" s="112"/>
      <c r="E244" s="112"/>
    </row>
    <row r="245" spans="3:5" ht="15.75" customHeight="1" x14ac:dyDescent="0.25">
      <c r="C245" s="112"/>
      <c r="D245" s="112"/>
      <c r="E245" s="112"/>
    </row>
    <row r="246" spans="3:5" ht="15.75" customHeight="1" x14ac:dyDescent="0.25">
      <c r="C246" s="112"/>
      <c r="D246" s="112"/>
      <c r="E246" s="112"/>
    </row>
    <row r="247" spans="3:5" ht="15.75" customHeight="1" x14ac:dyDescent="0.25">
      <c r="C247" s="112"/>
      <c r="D247" s="112"/>
      <c r="E247" s="112"/>
    </row>
    <row r="248" spans="3:5" ht="15.75" customHeight="1" x14ac:dyDescent="0.25">
      <c r="C248" s="112"/>
      <c r="D248" s="112"/>
      <c r="E248" s="112"/>
    </row>
    <row r="249" spans="3:5" ht="15.75" customHeight="1" x14ac:dyDescent="0.25">
      <c r="C249" s="112"/>
      <c r="D249" s="112"/>
      <c r="E249" s="112"/>
    </row>
    <row r="250" spans="3:5" ht="15.75" customHeight="1" x14ac:dyDescent="0.25">
      <c r="C250" s="112"/>
      <c r="D250" s="112"/>
      <c r="E250" s="112"/>
    </row>
    <row r="251" spans="3:5" ht="15.75" customHeight="1" x14ac:dyDescent="0.25">
      <c r="C251" s="112"/>
      <c r="D251" s="112"/>
      <c r="E251" s="112"/>
    </row>
    <row r="252" spans="3:5" ht="15.75" customHeight="1" x14ac:dyDescent="0.25">
      <c r="C252" s="112"/>
      <c r="D252" s="112"/>
      <c r="E252" s="112"/>
    </row>
    <row r="253" spans="3:5" ht="15.75" customHeight="1" x14ac:dyDescent="0.25">
      <c r="C253" s="112"/>
      <c r="D253" s="112"/>
      <c r="E253" s="112"/>
    </row>
    <row r="254" spans="3:5" ht="15.75" customHeight="1" x14ac:dyDescent="0.25">
      <c r="C254" s="112"/>
      <c r="D254" s="112"/>
      <c r="E254" s="112"/>
    </row>
    <row r="255" spans="3:5" ht="15.75" customHeight="1" x14ac:dyDescent="0.25">
      <c r="C255" s="112"/>
      <c r="D255" s="112"/>
      <c r="E255" s="112"/>
    </row>
    <row r="256" spans="3:5" ht="15.75" customHeight="1" x14ac:dyDescent="0.25">
      <c r="C256" s="112"/>
      <c r="D256" s="112"/>
      <c r="E256" s="112"/>
    </row>
    <row r="257" spans="3:5" ht="15.75" customHeight="1" x14ac:dyDescent="0.25">
      <c r="C257" s="112"/>
      <c r="D257" s="112"/>
      <c r="E257" s="112"/>
    </row>
    <row r="258" spans="3:5" ht="15.75" customHeight="1" x14ac:dyDescent="0.25">
      <c r="C258" s="112"/>
      <c r="D258" s="112"/>
      <c r="E258" s="112"/>
    </row>
    <row r="259" spans="3:5" ht="15.75" customHeight="1" x14ac:dyDescent="0.25">
      <c r="C259" s="112"/>
      <c r="D259" s="112"/>
      <c r="E259" s="112"/>
    </row>
    <row r="260" spans="3:5" ht="15.75" customHeight="1" x14ac:dyDescent="0.25">
      <c r="C260" s="112"/>
      <c r="D260" s="112"/>
      <c r="E260" s="112"/>
    </row>
    <row r="261" spans="3:5" ht="15.75" customHeight="1" x14ac:dyDescent="0.25">
      <c r="C261" s="112"/>
      <c r="D261" s="112"/>
      <c r="E261" s="112"/>
    </row>
    <row r="262" spans="3:5" ht="15.75" customHeight="1" x14ac:dyDescent="0.25">
      <c r="C262" s="112"/>
      <c r="D262" s="112"/>
      <c r="E262" s="112"/>
    </row>
    <row r="263" spans="3:5" ht="15.75" customHeight="1" x14ac:dyDescent="0.25">
      <c r="C263" s="112"/>
      <c r="D263" s="112"/>
      <c r="E263" s="112"/>
    </row>
    <row r="264" spans="3:5" ht="15.75" customHeight="1" x14ac:dyDescent="0.25">
      <c r="C264" s="112"/>
      <c r="D264" s="112"/>
      <c r="E264" s="112"/>
    </row>
    <row r="265" spans="3:5" ht="15.75" customHeight="1" x14ac:dyDescent="0.25">
      <c r="C265" s="112"/>
      <c r="D265" s="112"/>
      <c r="E265" s="112"/>
    </row>
    <row r="266" spans="3:5" ht="15.75" customHeight="1" x14ac:dyDescent="0.25">
      <c r="C266" s="112"/>
      <c r="D266" s="112"/>
      <c r="E266" s="112"/>
    </row>
    <row r="267" spans="3:5" ht="15.75" customHeight="1" x14ac:dyDescent="0.25">
      <c r="C267" s="112"/>
      <c r="D267" s="112"/>
      <c r="E267" s="112"/>
    </row>
    <row r="268" spans="3:5" ht="15.75" customHeight="1" x14ac:dyDescent="0.25">
      <c r="C268" s="112"/>
      <c r="D268" s="112"/>
      <c r="E268" s="112"/>
    </row>
    <row r="269" spans="3:5" ht="15.75" customHeight="1" x14ac:dyDescent="0.25">
      <c r="C269" s="112"/>
      <c r="D269" s="112"/>
      <c r="E269" s="112"/>
    </row>
    <row r="270" spans="3:5" ht="15.75" customHeight="1" x14ac:dyDescent="0.25">
      <c r="C270" s="112"/>
      <c r="D270" s="112"/>
      <c r="E270" s="112"/>
    </row>
    <row r="271" spans="3:5" ht="15.75" customHeight="1" x14ac:dyDescent="0.25">
      <c r="C271" s="112"/>
      <c r="D271" s="112"/>
      <c r="E271" s="112"/>
    </row>
    <row r="272" spans="3:5" ht="15.75" customHeight="1" x14ac:dyDescent="0.25">
      <c r="C272" s="112"/>
      <c r="D272" s="112"/>
      <c r="E272" s="112"/>
    </row>
    <row r="273" spans="3:5" ht="15.75" customHeight="1" x14ac:dyDescent="0.25">
      <c r="C273" s="112"/>
      <c r="D273" s="112"/>
      <c r="E273" s="112"/>
    </row>
    <row r="274" spans="3:5" ht="15.75" customHeight="1" x14ac:dyDescent="0.25">
      <c r="C274" s="112"/>
      <c r="D274" s="112"/>
      <c r="E274" s="112"/>
    </row>
    <row r="275" spans="3:5" ht="15.75" customHeight="1" x14ac:dyDescent="0.25">
      <c r="C275" s="112"/>
      <c r="D275" s="112"/>
      <c r="E275" s="112"/>
    </row>
    <row r="276" spans="3:5" ht="15.75" customHeight="1" x14ac:dyDescent="0.25">
      <c r="C276" s="112"/>
      <c r="D276" s="112"/>
      <c r="E276" s="112"/>
    </row>
    <row r="277" spans="3:5" ht="15.75" customHeight="1" x14ac:dyDescent="0.25">
      <c r="C277" s="112"/>
      <c r="D277" s="112"/>
      <c r="E277" s="112"/>
    </row>
    <row r="278" spans="3:5" ht="15.75" customHeight="1" x14ac:dyDescent="0.25">
      <c r="C278" s="112"/>
      <c r="D278" s="112"/>
      <c r="E278" s="112"/>
    </row>
    <row r="279" spans="3:5" ht="15.75" customHeight="1" x14ac:dyDescent="0.25">
      <c r="C279" s="112"/>
      <c r="D279" s="112"/>
      <c r="E279" s="112"/>
    </row>
    <row r="280" spans="3:5" ht="15.75" customHeight="1" x14ac:dyDescent="0.25">
      <c r="C280" s="112"/>
      <c r="D280" s="112"/>
      <c r="E280" s="112"/>
    </row>
    <row r="281" spans="3:5" ht="15.75" customHeight="1" x14ac:dyDescent="0.25">
      <c r="C281" s="112"/>
      <c r="D281" s="112"/>
      <c r="E281" s="112"/>
    </row>
    <row r="282" spans="3:5" ht="15.75" customHeight="1" x14ac:dyDescent="0.25">
      <c r="C282" s="112"/>
      <c r="D282" s="112"/>
      <c r="E282" s="112"/>
    </row>
    <row r="283" spans="3:5" ht="15.75" customHeight="1" x14ac:dyDescent="0.25">
      <c r="C283" s="112"/>
      <c r="D283" s="112"/>
      <c r="E283" s="112"/>
    </row>
    <row r="284" spans="3:5" ht="15.75" customHeight="1" x14ac:dyDescent="0.25">
      <c r="C284" s="112"/>
      <c r="D284" s="112"/>
      <c r="E284" s="112"/>
    </row>
    <row r="285" spans="3:5" ht="15.75" customHeight="1" x14ac:dyDescent="0.25">
      <c r="C285" s="112"/>
      <c r="D285" s="112"/>
      <c r="E285" s="112"/>
    </row>
    <row r="286" spans="3:5" ht="15.75" customHeight="1" x14ac:dyDescent="0.25">
      <c r="C286" s="112"/>
      <c r="D286" s="112"/>
      <c r="E286" s="112"/>
    </row>
    <row r="287" spans="3:5" ht="15.75" customHeight="1" x14ac:dyDescent="0.25">
      <c r="C287" s="112"/>
      <c r="D287" s="112"/>
      <c r="E287" s="112"/>
    </row>
    <row r="288" spans="3:5" ht="15.75" customHeight="1" x14ac:dyDescent="0.25">
      <c r="C288" s="112"/>
      <c r="D288" s="112"/>
      <c r="E288" s="112"/>
    </row>
    <row r="289" spans="3:5" ht="15.75" customHeight="1" x14ac:dyDescent="0.25">
      <c r="C289" s="112"/>
      <c r="D289" s="112"/>
      <c r="E289" s="112"/>
    </row>
    <row r="290" spans="3:5" ht="15.75" customHeight="1" x14ac:dyDescent="0.25">
      <c r="C290" s="112"/>
      <c r="D290" s="112"/>
      <c r="E290" s="112"/>
    </row>
    <row r="291" spans="3:5" ht="15.75" customHeight="1" x14ac:dyDescent="0.25">
      <c r="C291" s="112"/>
      <c r="D291" s="112"/>
      <c r="E291" s="112"/>
    </row>
    <row r="292" spans="3:5" ht="15.75" customHeight="1" x14ac:dyDescent="0.25">
      <c r="C292" s="112"/>
      <c r="D292" s="112"/>
      <c r="E292" s="112"/>
    </row>
    <row r="293" spans="3:5" ht="15.75" customHeight="1" x14ac:dyDescent="0.25">
      <c r="C293" s="112"/>
      <c r="D293" s="112"/>
      <c r="E293" s="112"/>
    </row>
    <row r="294" spans="3:5" ht="15.75" customHeight="1" x14ac:dyDescent="0.25">
      <c r="C294" s="112"/>
      <c r="D294" s="112"/>
      <c r="E294" s="112"/>
    </row>
    <row r="295" spans="3:5" ht="15.75" customHeight="1" x14ac:dyDescent="0.25">
      <c r="C295" s="112"/>
      <c r="D295" s="112"/>
      <c r="E295" s="112"/>
    </row>
    <row r="296" spans="3:5" ht="15.75" customHeight="1" x14ac:dyDescent="0.25">
      <c r="C296" s="112"/>
      <c r="D296" s="112"/>
      <c r="E296" s="112"/>
    </row>
    <row r="297" spans="3:5" ht="15.75" customHeight="1" x14ac:dyDescent="0.25">
      <c r="C297" s="112"/>
      <c r="D297" s="112"/>
      <c r="E297" s="112"/>
    </row>
    <row r="298" spans="3:5" ht="15.75" customHeight="1" x14ac:dyDescent="0.25">
      <c r="C298" s="112"/>
      <c r="D298" s="112"/>
      <c r="E298" s="112"/>
    </row>
    <row r="299" spans="3:5" ht="15.75" customHeight="1" x14ac:dyDescent="0.25">
      <c r="C299" s="112"/>
      <c r="D299" s="112"/>
      <c r="E299" s="112"/>
    </row>
    <row r="300" spans="3:5" ht="15.75" customHeight="1" x14ac:dyDescent="0.25">
      <c r="C300" s="112"/>
      <c r="D300" s="112"/>
      <c r="E300" s="112"/>
    </row>
    <row r="301" spans="3:5" ht="15.75" customHeight="1" x14ac:dyDescent="0.25">
      <c r="C301" s="112"/>
      <c r="D301" s="112"/>
      <c r="E301" s="112"/>
    </row>
    <row r="302" spans="3:5" ht="15.75" customHeight="1" x14ac:dyDescent="0.25">
      <c r="C302" s="112"/>
      <c r="D302" s="112"/>
      <c r="E302" s="112"/>
    </row>
    <row r="303" spans="3:5" ht="15.75" customHeight="1" x14ac:dyDescent="0.25">
      <c r="C303" s="112"/>
      <c r="D303" s="112"/>
      <c r="E303" s="112"/>
    </row>
    <row r="304" spans="3:5" ht="15.75" customHeight="1" x14ac:dyDescent="0.25">
      <c r="C304" s="112"/>
      <c r="D304" s="112"/>
      <c r="E304" s="112"/>
    </row>
    <row r="305" spans="3:5" ht="15.75" customHeight="1" x14ac:dyDescent="0.25">
      <c r="C305" s="112"/>
      <c r="D305" s="112"/>
      <c r="E305" s="112"/>
    </row>
    <row r="306" spans="3:5" ht="15.75" customHeight="1" x14ac:dyDescent="0.25">
      <c r="C306" s="112"/>
      <c r="D306" s="112"/>
      <c r="E306" s="112"/>
    </row>
    <row r="307" spans="3:5" ht="15.75" customHeight="1" x14ac:dyDescent="0.25">
      <c r="C307" s="112"/>
      <c r="D307" s="112"/>
      <c r="E307" s="112"/>
    </row>
    <row r="308" spans="3:5" ht="15.75" customHeight="1" x14ac:dyDescent="0.25">
      <c r="C308" s="112"/>
      <c r="D308" s="112"/>
      <c r="E308" s="112"/>
    </row>
    <row r="309" spans="3:5" ht="15.75" customHeight="1" x14ac:dyDescent="0.25">
      <c r="C309" s="112"/>
      <c r="D309" s="112"/>
      <c r="E309" s="112"/>
    </row>
    <row r="310" spans="3:5" ht="15.75" customHeight="1" x14ac:dyDescent="0.25">
      <c r="C310" s="112"/>
      <c r="D310" s="112"/>
      <c r="E310" s="112"/>
    </row>
    <row r="311" spans="3:5" ht="15.75" customHeight="1" x14ac:dyDescent="0.25">
      <c r="C311" s="112"/>
      <c r="D311" s="112"/>
      <c r="E311" s="112"/>
    </row>
    <row r="312" spans="3:5" ht="15.75" customHeight="1" x14ac:dyDescent="0.25">
      <c r="C312" s="112"/>
      <c r="D312" s="112"/>
      <c r="E312" s="112"/>
    </row>
    <row r="313" spans="3:5" ht="15.75" customHeight="1" x14ac:dyDescent="0.25">
      <c r="C313" s="112"/>
      <c r="D313" s="112"/>
      <c r="E313" s="112"/>
    </row>
    <row r="314" spans="3:5" ht="15.75" customHeight="1" x14ac:dyDescent="0.25">
      <c r="C314" s="112"/>
      <c r="D314" s="112"/>
      <c r="E314" s="112"/>
    </row>
    <row r="315" spans="3:5" ht="15.75" customHeight="1" x14ac:dyDescent="0.25">
      <c r="C315" s="112"/>
      <c r="D315" s="112"/>
      <c r="E315" s="112"/>
    </row>
    <row r="316" spans="3:5" ht="15.75" customHeight="1" x14ac:dyDescent="0.25">
      <c r="C316" s="112"/>
      <c r="D316" s="112"/>
      <c r="E316" s="112"/>
    </row>
    <row r="317" spans="3:5" ht="15.75" customHeight="1" x14ac:dyDescent="0.25">
      <c r="C317" s="112"/>
      <c r="D317" s="112"/>
      <c r="E317" s="112"/>
    </row>
    <row r="318" spans="3:5" ht="15.75" customHeight="1" x14ac:dyDescent="0.25">
      <c r="C318" s="112"/>
      <c r="D318" s="112"/>
      <c r="E318" s="112"/>
    </row>
    <row r="319" spans="3:5" ht="15.75" customHeight="1" x14ac:dyDescent="0.25">
      <c r="C319" s="112"/>
      <c r="D319" s="112"/>
      <c r="E319" s="112"/>
    </row>
    <row r="320" spans="3:5" ht="15.75" customHeight="1" x14ac:dyDescent="0.25">
      <c r="C320" s="112"/>
      <c r="D320" s="112"/>
      <c r="E320" s="112"/>
    </row>
    <row r="321" spans="3:5" ht="15.75" customHeight="1" x14ac:dyDescent="0.25">
      <c r="C321" s="112"/>
      <c r="D321" s="112"/>
      <c r="E321" s="112"/>
    </row>
    <row r="322" spans="3:5" ht="15.75" customHeight="1" x14ac:dyDescent="0.25">
      <c r="C322" s="112"/>
      <c r="D322" s="112"/>
      <c r="E322" s="112"/>
    </row>
    <row r="323" spans="3:5" ht="15.75" customHeight="1" x14ac:dyDescent="0.25">
      <c r="C323" s="112"/>
      <c r="D323" s="112"/>
      <c r="E323" s="112"/>
    </row>
    <row r="324" spans="3:5" ht="15.75" customHeight="1" x14ac:dyDescent="0.25">
      <c r="C324" s="112"/>
      <c r="D324" s="112"/>
      <c r="E324" s="112"/>
    </row>
    <row r="325" spans="3:5" ht="15.75" customHeight="1" x14ac:dyDescent="0.25">
      <c r="C325" s="112"/>
      <c r="D325" s="112"/>
      <c r="E325" s="112"/>
    </row>
    <row r="326" spans="3:5" ht="15.75" customHeight="1" x14ac:dyDescent="0.25">
      <c r="C326" s="112"/>
      <c r="D326" s="112"/>
      <c r="E326" s="112"/>
    </row>
    <row r="327" spans="3:5" ht="15.75" customHeight="1" x14ac:dyDescent="0.25">
      <c r="C327" s="112"/>
      <c r="D327" s="112"/>
      <c r="E327" s="112"/>
    </row>
    <row r="328" spans="3:5" ht="15.75" customHeight="1" x14ac:dyDescent="0.25">
      <c r="C328" s="112"/>
      <c r="D328" s="112"/>
      <c r="E328" s="112"/>
    </row>
    <row r="329" spans="3:5" ht="15.75" customHeight="1" x14ac:dyDescent="0.25">
      <c r="C329" s="112"/>
      <c r="D329" s="112"/>
      <c r="E329" s="112"/>
    </row>
    <row r="330" spans="3:5" ht="15.75" customHeight="1" x14ac:dyDescent="0.25">
      <c r="C330" s="112"/>
      <c r="D330" s="112"/>
      <c r="E330" s="112"/>
    </row>
    <row r="331" spans="3:5" ht="15.75" customHeight="1" x14ac:dyDescent="0.25">
      <c r="C331" s="112"/>
      <c r="D331" s="112"/>
      <c r="E331" s="112"/>
    </row>
    <row r="332" spans="3:5" ht="15.75" customHeight="1" x14ac:dyDescent="0.25">
      <c r="C332" s="112"/>
      <c r="D332" s="112"/>
      <c r="E332" s="112"/>
    </row>
    <row r="333" spans="3:5" ht="15.75" customHeight="1" x14ac:dyDescent="0.25">
      <c r="C333" s="112"/>
      <c r="D333" s="112"/>
      <c r="E333" s="112"/>
    </row>
    <row r="334" spans="3:5" ht="15.75" customHeight="1" x14ac:dyDescent="0.25">
      <c r="C334" s="112"/>
      <c r="D334" s="112"/>
      <c r="E334" s="112"/>
    </row>
    <row r="335" spans="3:5" ht="15.75" customHeight="1" x14ac:dyDescent="0.25">
      <c r="C335" s="112"/>
      <c r="D335" s="112"/>
      <c r="E335" s="112"/>
    </row>
    <row r="336" spans="3:5" ht="15.75" customHeight="1" x14ac:dyDescent="0.25">
      <c r="C336" s="112"/>
      <c r="D336" s="112"/>
      <c r="E336" s="112"/>
    </row>
    <row r="337" spans="3:5" ht="15.75" customHeight="1" x14ac:dyDescent="0.25">
      <c r="C337" s="112"/>
      <c r="D337" s="112"/>
      <c r="E337" s="112"/>
    </row>
    <row r="338" spans="3:5" ht="15.75" customHeight="1" x14ac:dyDescent="0.25">
      <c r="C338" s="112"/>
      <c r="D338" s="112"/>
      <c r="E338" s="112"/>
    </row>
    <row r="339" spans="3:5" ht="15.75" customHeight="1" x14ac:dyDescent="0.25">
      <c r="C339" s="112"/>
      <c r="D339" s="112"/>
      <c r="E339" s="112"/>
    </row>
    <row r="340" spans="3:5" ht="15.75" customHeight="1" x14ac:dyDescent="0.25">
      <c r="C340" s="112"/>
      <c r="D340" s="112"/>
      <c r="E340" s="112"/>
    </row>
    <row r="341" spans="3:5" ht="15.75" customHeight="1" x14ac:dyDescent="0.25">
      <c r="C341" s="112"/>
      <c r="D341" s="112"/>
      <c r="E341" s="112"/>
    </row>
    <row r="342" spans="3:5" ht="15.75" customHeight="1" x14ac:dyDescent="0.25">
      <c r="C342" s="112"/>
      <c r="D342" s="112"/>
      <c r="E342" s="112"/>
    </row>
    <row r="343" spans="3:5" ht="15.75" customHeight="1" x14ac:dyDescent="0.25">
      <c r="C343" s="112"/>
      <c r="D343" s="112"/>
      <c r="E343" s="112"/>
    </row>
    <row r="344" spans="3:5" ht="15.75" customHeight="1" x14ac:dyDescent="0.25">
      <c r="C344" s="112"/>
      <c r="D344" s="112"/>
      <c r="E344" s="112"/>
    </row>
    <row r="345" spans="3:5" ht="15.75" customHeight="1" x14ac:dyDescent="0.25">
      <c r="C345" s="112"/>
      <c r="D345" s="112"/>
      <c r="E345" s="112"/>
    </row>
    <row r="346" spans="3:5" ht="15.75" customHeight="1" x14ac:dyDescent="0.25">
      <c r="C346" s="112"/>
      <c r="D346" s="112"/>
      <c r="E346" s="112"/>
    </row>
    <row r="347" spans="3:5" ht="15.75" customHeight="1" x14ac:dyDescent="0.25">
      <c r="C347" s="112"/>
      <c r="D347" s="112"/>
      <c r="E347" s="112"/>
    </row>
    <row r="348" spans="3:5" ht="15.75" customHeight="1" x14ac:dyDescent="0.25">
      <c r="C348" s="112"/>
      <c r="D348" s="112"/>
      <c r="E348" s="112"/>
    </row>
    <row r="349" spans="3:5" ht="15.75" customHeight="1" x14ac:dyDescent="0.25">
      <c r="C349" s="112"/>
      <c r="D349" s="112"/>
      <c r="E349" s="112"/>
    </row>
    <row r="350" spans="3:5" ht="15.75" customHeight="1" x14ac:dyDescent="0.25">
      <c r="C350" s="112"/>
      <c r="D350" s="112"/>
      <c r="E350" s="112"/>
    </row>
    <row r="351" spans="3:5" ht="15.75" customHeight="1" x14ac:dyDescent="0.25">
      <c r="C351" s="112"/>
      <c r="D351" s="112"/>
      <c r="E351" s="112"/>
    </row>
    <row r="352" spans="3:5" ht="15.75" customHeight="1" x14ac:dyDescent="0.25">
      <c r="C352" s="112"/>
      <c r="D352" s="112"/>
      <c r="E352" s="112"/>
    </row>
    <row r="353" spans="3:5" ht="15.75" customHeight="1" x14ac:dyDescent="0.25">
      <c r="C353" s="112"/>
      <c r="D353" s="112"/>
      <c r="E353" s="112"/>
    </row>
    <row r="354" spans="3:5" ht="15.75" customHeight="1" x14ac:dyDescent="0.25">
      <c r="C354" s="112"/>
      <c r="D354" s="112"/>
      <c r="E354" s="112"/>
    </row>
    <row r="355" spans="3:5" ht="15.75" customHeight="1" x14ac:dyDescent="0.25">
      <c r="C355" s="112"/>
      <c r="D355" s="112"/>
      <c r="E355" s="112"/>
    </row>
    <row r="356" spans="3:5" ht="15.75" customHeight="1" x14ac:dyDescent="0.25">
      <c r="C356" s="112"/>
      <c r="D356" s="112"/>
      <c r="E356" s="112"/>
    </row>
    <row r="357" spans="3:5" ht="15.75" customHeight="1" x14ac:dyDescent="0.25">
      <c r="C357" s="112"/>
      <c r="D357" s="112"/>
      <c r="E357" s="112"/>
    </row>
    <row r="358" spans="3:5" ht="15.75" customHeight="1" x14ac:dyDescent="0.25">
      <c r="C358" s="112"/>
      <c r="D358" s="112"/>
      <c r="E358" s="112"/>
    </row>
    <row r="359" spans="3:5" ht="15.75" customHeight="1" x14ac:dyDescent="0.25">
      <c r="C359" s="112"/>
      <c r="D359" s="112"/>
      <c r="E359" s="112"/>
    </row>
    <row r="360" spans="3:5" ht="15.75" customHeight="1" x14ac:dyDescent="0.25">
      <c r="C360" s="112"/>
      <c r="D360" s="112"/>
      <c r="E360" s="112"/>
    </row>
    <row r="361" spans="3:5" ht="15.75" customHeight="1" x14ac:dyDescent="0.25">
      <c r="C361" s="112"/>
      <c r="D361" s="112"/>
      <c r="E361" s="112"/>
    </row>
    <row r="362" spans="3:5" ht="15.75" customHeight="1" x14ac:dyDescent="0.25">
      <c r="C362" s="112"/>
      <c r="D362" s="112"/>
      <c r="E362" s="112"/>
    </row>
    <row r="363" spans="3:5" ht="15.75" customHeight="1" x14ac:dyDescent="0.25">
      <c r="C363" s="112"/>
      <c r="D363" s="112"/>
      <c r="E363" s="112"/>
    </row>
    <row r="364" spans="3:5" ht="15.75" customHeight="1" x14ac:dyDescent="0.25">
      <c r="C364" s="112"/>
      <c r="D364" s="112"/>
      <c r="E364" s="112"/>
    </row>
    <row r="365" spans="3:5" ht="15.75" customHeight="1" x14ac:dyDescent="0.25">
      <c r="C365" s="112"/>
      <c r="D365" s="112"/>
      <c r="E365" s="112"/>
    </row>
    <row r="366" spans="3:5" ht="15.75" customHeight="1" x14ac:dyDescent="0.25">
      <c r="C366" s="112"/>
      <c r="D366" s="112"/>
      <c r="E366" s="112"/>
    </row>
    <row r="367" spans="3:5" ht="15.75" customHeight="1" x14ac:dyDescent="0.25">
      <c r="C367" s="112"/>
      <c r="D367" s="112"/>
      <c r="E367" s="112"/>
    </row>
    <row r="368" spans="3:5" ht="15.75" customHeight="1" x14ac:dyDescent="0.25">
      <c r="C368" s="112"/>
      <c r="D368" s="112"/>
      <c r="E368" s="112"/>
    </row>
    <row r="369" spans="3:5" ht="15.75" customHeight="1" x14ac:dyDescent="0.25">
      <c r="C369" s="112"/>
      <c r="D369" s="112"/>
      <c r="E369" s="112"/>
    </row>
    <row r="370" spans="3:5" ht="15.75" customHeight="1" x14ac:dyDescent="0.25">
      <c r="C370" s="112"/>
      <c r="D370" s="112"/>
      <c r="E370" s="112"/>
    </row>
    <row r="371" spans="3:5" ht="15.75" customHeight="1" x14ac:dyDescent="0.25">
      <c r="C371" s="112"/>
      <c r="D371" s="112"/>
      <c r="E371" s="112"/>
    </row>
    <row r="372" spans="3:5" ht="15.75" customHeight="1" x14ac:dyDescent="0.25">
      <c r="C372" s="112"/>
      <c r="D372" s="112"/>
      <c r="E372" s="112"/>
    </row>
    <row r="373" spans="3:5" ht="15.75" customHeight="1" x14ac:dyDescent="0.25">
      <c r="C373" s="112"/>
      <c r="D373" s="112"/>
      <c r="E373" s="112"/>
    </row>
    <row r="374" spans="3:5" ht="15.75" customHeight="1" x14ac:dyDescent="0.25">
      <c r="C374" s="112"/>
      <c r="D374" s="112"/>
      <c r="E374" s="112"/>
    </row>
    <row r="375" spans="3:5" ht="15.75" customHeight="1" x14ac:dyDescent="0.25">
      <c r="C375" s="112"/>
      <c r="D375" s="112"/>
      <c r="E375" s="112"/>
    </row>
    <row r="376" spans="3:5" ht="15.75" customHeight="1" x14ac:dyDescent="0.25">
      <c r="C376" s="112"/>
      <c r="D376" s="112"/>
      <c r="E376" s="112"/>
    </row>
    <row r="377" spans="3:5" ht="15.75" customHeight="1" x14ac:dyDescent="0.25">
      <c r="C377" s="112"/>
      <c r="D377" s="112"/>
      <c r="E377" s="112"/>
    </row>
    <row r="378" spans="3:5" ht="15.75" customHeight="1" x14ac:dyDescent="0.25">
      <c r="C378" s="112"/>
      <c r="D378" s="112"/>
      <c r="E378" s="112"/>
    </row>
    <row r="379" spans="3:5" ht="15.75" customHeight="1" x14ac:dyDescent="0.25">
      <c r="C379" s="112"/>
      <c r="D379" s="112"/>
      <c r="E379" s="112"/>
    </row>
    <row r="380" spans="3:5" ht="15.75" customHeight="1" x14ac:dyDescent="0.25">
      <c r="C380" s="112"/>
      <c r="D380" s="112"/>
      <c r="E380" s="112"/>
    </row>
    <row r="381" spans="3:5" ht="15.75" customHeight="1" x14ac:dyDescent="0.25">
      <c r="C381" s="112"/>
      <c r="D381" s="112"/>
      <c r="E381" s="112"/>
    </row>
    <row r="382" spans="3:5" ht="15.75" customHeight="1" x14ac:dyDescent="0.25">
      <c r="C382" s="112"/>
      <c r="D382" s="112"/>
      <c r="E382" s="112"/>
    </row>
    <row r="383" spans="3:5" ht="15.75" customHeight="1" x14ac:dyDescent="0.25">
      <c r="C383" s="112"/>
      <c r="D383" s="112"/>
      <c r="E383" s="112"/>
    </row>
    <row r="384" spans="3:5" ht="15.75" customHeight="1" x14ac:dyDescent="0.25">
      <c r="C384" s="112"/>
      <c r="D384" s="112"/>
      <c r="E384" s="112"/>
    </row>
    <row r="385" spans="3:5" ht="15.75" customHeight="1" x14ac:dyDescent="0.25">
      <c r="C385" s="112"/>
      <c r="D385" s="112"/>
      <c r="E385" s="112"/>
    </row>
    <row r="386" spans="3:5" ht="15.75" customHeight="1" x14ac:dyDescent="0.25">
      <c r="C386" s="112"/>
      <c r="D386" s="112"/>
      <c r="E386" s="112"/>
    </row>
    <row r="387" spans="3:5" ht="15.75" customHeight="1" x14ac:dyDescent="0.25">
      <c r="C387" s="112"/>
      <c r="D387" s="112"/>
      <c r="E387" s="112"/>
    </row>
    <row r="388" spans="3:5" ht="15.75" customHeight="1" x14ac:dyDescent="0.25">
      <c r="C388" s="112"/>
      <c r="D388" s="112"/>
      <c r="E388" s="112"/>
    </row>
    <row r="389" spans="3:5" ht="15.75" customHeight="1" x14ac:dyDescent="0.25">
      <c r="C389" s="112"/>
      <c r="D389" s="112"/>
      <c r="E389" s="112"/>
    </row>
    <row r="390" spans="3:5" ht="15.75" customHeight="1" x14ac:dyDescent="0.25">
      <c r="C390" s="112"/>
      <c r="D390" s="112"/>
      <c r="E390" s="112"/>
    </row>
    <row r="391" spans="3:5" ht="15.75" customHeight="1" x14ac:dyDescent="0.25">
      <c r="C391" s="112"/>
      <c r="D391" s="112"/>
      <c r="E391" s="112"/>
    </row>
    <row r="392" spans="3:5" ht="15.75" customHeight="1" x14ac:dyDescent="0.25">
      <c r="C392" s="112"/>
      <c r="D392" s="112"/>
      <c r="E392" s="112"/>
    </row>
    <row r="393" spans="3:5" ht="15.75" customHeight="1" x14ac:dyDescent="0.25">
      <c r="C393" s="112"/>
      <c r="D393" s="112"/>
      <c r="E393" s="112"/>
    </row>
    <row r="394" spans="3:5" ht="15.75" customHeight="1" x14ac:dyDescent="0.25">
      <c r="C394" s="112"/>
      <c r="D394" s="112"/>
      <c r="E394" s="112"/>
    </row>
    <row r="395" spans="3:5" ht="15.75" customHeight="1" x14ac:dyDescent="0.25">
      <c r="C395" s="112"/>
      <c r="D395" s="112"/>
      <c r="E395" s="112"/>
    </row>
    <row r="396" spans="3:5" ht="15.75" customHeight="1" x14ac:dyDescent="0.25">
      <c r="C396" s="112"/>
      <c r="D396" s="112"/>
      <c r="E396" s="112"/>
    </row>
    <row r="397" spans="3:5" ht="15.75" customHeight="1" x14ac:dyDescent="0.25">
      <c r="C397" s="112"/>
      <c r="D397" s="112"/>
      <c r="E397" s="112"/>
    </row>
    <row r="398" spans="3:5" ht="15.75" customHeight="1" x14ac:dyDescent="0.25">
      <c r="C398" s="112"/>
      <c r="D398" s="112"/>
      <c r="E398" s="112"/>
    </row>
    <row r="399" spans="3:5" ht="15.75" customHeight="1" x14ac:dyDescent="0.25">
      <c r="C399" s="112"/>
      <c r="D399" s="112"/>
      <c r="E399" s="112"/>
    </row>
    <row r="400" spans="3:5" ht="15.75" customHeight="1" x14ac:dyDescent="0.25">
      <c r="C400" s="112"/>
      <c r="D400" s="112"/>
      <c r="E400" s="112"/>
    </row>
    <row r="401" spans="3:5" ht="15.75" customHeight="1" x14ac:dyDescent="0.25">
      <c r="C401" s="112"/>
      <c r="D401" s="112"/>
      <c r="E401" s="112"/>
    </row>
    <row r="402" spans="3:5" ht="15.75" customHeight="1" x14ac:dyDescent="0.25">
      <c r="C402" s="112"/>
      <c r="D402" s="112"/>
      <c r="E402" s="112"/>
    </row>
    <row r="403" spans="3:5" ht="15.75" customHeight="1" x14ac:dyDescent="0.25">
      <c r="C403" s="112"/>
      <c r="D403" s="112"/>
      <c r="E403" s="112"/>
    </row>
    <row r="404" spans="3:5" ht="15.75" customHeight="1" x14ac:dyDescent="0.25">
      <c r="C404" s="112"/>
      <c r="D404" s="112"/>
      <c r="E404" s="112"/>
    </row>
    <row r="405" spans="3:5" ht="15.75" customHeight="1" x14ac:dyDescent="0.25">
      <c r="C405" s="112"/>
      <c r="D405" s="112"/>
      <c r="E405" s="112"/>
    </row>
    <row r="406" spans="3:5" ht="15.75" customHeight="1" x14ac:dyDescent="0.25">
      <c r="C406" s="112"/>
      <c r="D406" s="112"/>
      <c r="E406" s="112"/>
    </row>
    <row r="407" spans="3:5" ht="15.75" customHeight="1" x14ac:dyDescent="0.25">
      <c r="C407" s="112"/>
      <c r="D407" s="112"/>
      <c r="E407" s="112"/>
    </row>
    <row r="408" spans="3:5" ht="15.75" customHeight="1" x14ac:dyDescent="0.25">
      <c r="C408" s="112"/>
      <c r="D408" s="112"/>
      <c r="E408" s="112"/>
    </row>
    <row r="409" spans="3:5" ht="15.75" customHeight="1" x14ac:dyDescent="0.25">
      <c r="C409" s="112"/>
      <c r="D409" s="112"/>
      <c r="E409" s="112"/>
    </row>
    <row r="410" spans="3:5" ht="15.75" customHeight="1" x14ac:dyDescent="0.25">
      <c r="C410" s="112"/>
      <c r="D410" s="112"/>
      <c r="E410" s="112"/>
    </row>
    <row r="411" spans="3:5" ht="15.75" customHeight="1" x14ac:dyDescent="0.25">
      <c r="C411" s="112"/>
      <c r="D411" s="112"/>
      <c r="E411" s="112"/>
    </row>
    <row r="412" spans="3:5" ht="15.75" customHeight="1" x14ac:dyDescent="0.25">
      <c r="C412" s="112"/>
      <c r="D412" s="112"/>
      <c r="E412" s="112"/>
    </row>
    <row r="413" spans="3:5" ht="15.75" customHeight="1" x14ac:dyDescent="0.25">
      <c r="C413" s="112"/>
      <c r="D413" s="112"/>
      <c r="E413" s="112"/>
    </row>
    <row r="414" spans="3:5" ht="15.75" customHeight="1" x14ac:dyDescent="0.25">
      <c r="C414" s="112"/>
      <c r="D414" s="112"/>
      <c r="E414" s="112"/>
    </row>
    <row r="415" spans="3:5" ht="15.75" customHeight="1" x14ac:dyDescent="0.25">
      <c r="C415" s="112"/>
      <c r="D415" s="112"/>
      <c r="E415" s="112"/>
    </row>
    <row r="416" spans="3:5" ht="15.75" customHeight="1" x14ac:dyDescent="0.25">
      <c r="C416" s="112"/>
      <c r="D416" s="112"/>
      <c r="E416" s="112"/>
    </row>
    <row r="417" spans="3:5" ht="15.75" customHeight="1" x14ac:dyDescent="0.25">
      <c r="C417" s="112"/>
      <c r="D417" s="112"/>
      <c r="E417" s="112"/>
    </row>
    <row r="418" spans="3:5" ht="15.75" customHeight="1" x14ac:dyDescent="0.25">
      <c r="C418" s="112"/>
      <c r="D418" s="112"/>
      <c r="E418" s="112"/>
    </row>
    <row r="419" spans="3:5" ht="15.75" customHeight="1" x14ac:dyDescent="0.25">
      <c r="C419" s="112"/>
      <c r="D419" s="112"/>
      <c r="E419" s="112"/>
    </row>
    <row r="420" spans="3:5" ht="15.75" customHeight="1" x14ac:dyDescent="0.25">
      <c r="C420" s="112"/>
      <c r="D420" s="112"/>
      <c r="E420" s="112"/>
    </row>
    <row r="421" spans="3:5" ht="15.75" customHeight="1" x14ac:dyDescent="0.25">
      <c r="C421" s="112"/>
      <c r="D421" s="112"/>
      <c r="E421" s="112"/>
    </row>
    <row r="422" spans="3:5" ht="15.75" customHeight="1" x14ac:dyDescent="0.25">
      <c r="C422" s="112"/>
      <c r="D422" s="112"/>
      <c r="E422" s="112"/>
    </row>
    <row r="423" spans="3:5" ht="15.75" customHeight="1" x14ac:dyDescent="0.25">
      <c r="C423" s="112"/>
      <c r="D423" s="112"/>
      <c r="E423" s="112"/>
    </row>
    <row r="424" spans="3:5" ht="15.75" customHeight="1" x14ac:dyDescent="0.25">
      <c r="C424" s="112"/>
      <c r="D424" s="112"/>
      <c r="E424" s="112"/>
    </row>
    <row r="425" spans="3:5" ht="15.75" customHeight="1" x14ac:dyDescent="0.25">
      <c r="C425" s="112"/>
      <c r="D425" s="112"/>
      <c r="E425" s="112"/>
    </row>
    <row r="426" spans="3:5" ht="15.75" customHeight="1" x14ac:dyDescent="0.25">
      <c r="C426" s="112"/>
      <c r="D426" s="112"/>
      <c r="E426" s="112"/>
    </row>
    <row r="427" spans="3:5" ht="15.75" customHeight="1" x14ac:dyDescent="0.25">
      <c r="C427" s="112"/>
      <c r="D427" s="112"/>
      <c r="E427" s="112"/>
    </row>
    <row r="428" spans="3:5" ht="15.75" customHeight="1" x14ac:dyDescent="0.25">
      <c r="C428" s="112"/>
      <c r="D428" s="112"/>
      <c r="E428" s="112"/>
    </row>
    <row r="429" spans="3:5" ht="15.75" customHeight="1" x14ac:dyDescent="0.25">
      <c r="C429" s="112"/>
      <c r="D429" s="112"/>
      <c r="E429" s="112"/>
    </row>
    <row r="430" spans="3:5" ht="15.75" customHeight="1" x14ac:dyDescent="0.25">
      <c r="C430" s="112"/>
      <c r="D430" s="112"/>
      <c r="E430" s="112"/>
    </row>
    <row r="431" spans="3:5" ht="15.75" customHeight="1" x14ac:dyDescent="0.25">
      <c r="C431" s="112"/>
      <c r="D431" s="112"/>
      <c r="E431" s="112"/>
    </row>
    <row r="432" spans="3:5" ht="15.75" customHeight="1" x14ac:dyDescent="0.25">
      <c r="C432" s="112"/>
      <c r="D432" s="112"/>
      <c r="E432" s="112"/>
    </row>
    <row r="433" spans="3:5" ht="15.75" customHeight="1" x14ac:dyDescent="0.25">
      <c r="C433" s="112"/>
      <c r="D433" s="112"/>
      <c r="E433" s="112"/>
    </row>
    <row r="434" spans="3:5" ht="15.75" customHeight="1" x14ac:dyDescent="0.25">
      <c r="C434" s="112"/>
      <c r="D434" s="112"/>
      <c r="E434" s="112"/>
    </row>
    <row r="435" spans="3:5" ht="15.75" customHeight="1" x14ac:dyDescent="0.25">
      <c r="C435" s="112"/>
      <c r="D435" s="112"/>
      <c r="E435" s="112"/>
    </row>
    <row r="436" spans="3:5" ht="15.75" customHeight="1" x14ac:dyDescent="0.25">
      <c r="C436" s="112"/>
      <c r="D436" s="112"/>
      <c r="E436" s="112"/>
    </row>
    <row r="437" spans="3:5" ht="15.75" customHeight="1" x14ac:dyDescent="0.25">
      <c r="C437" s="112"/>
      <c r="D437" s="112"/>
      <c r="E437" s="112"/>
    </row>
    <row r="438" spans="3:5" ht="15.75" customHeight="1" x14ac:dyDescent="0.25">
      <c r="C438" s="112"/>
      <c r="D438" s="112"/>
      <c r="E438" s="112"/>
    </row>
    <row r="439" spans="3:5" ht="15.75" customHeight="1" x14ac:dyDescent="0.25">
      <c r="C439" s="112"/>
      <c r="D439" s="112"/>
      <c r="E439" s="112"/>
    </row>
    <row r="440" spans="3:5" ht="15.75" customHeight="1" x14ac:dyDescent="0.25">
      <c r="C440" s="112"/>
      <c r="D440" s="112"/>
      <c r="E440" s="112"/>
    </row>
    <row r="441" spans="3:5" ht="15.75" customHeight="1" x14ac:dyDescent="0.25">
      <c r="C441" s="112"/>
      <c r="D441" s="112"/>
      <c r="E441" s="112"/>
    </row>
    <row r="442" spans="3:5" ht="15.75" customHeight="1" x14ac:dyDescent="0.25">
      <c r="C442" s="112"/>
      <c r="D442" s="112"/>
      <c r="E442" s="112"/>
    </row>
    <row r="443" spans="3:5" ht="15.75" customHeight="1" x14ac:dyDescent="0.25">
      <c r="C443" s="112"/>
      <c r="D443" s="112"/>
      <c r="E443" s="112"/>
    </row>
    <row r="444" spans="3:5" ht="15.75" customHeight="1" x14ac:dyDescent="0.25">
      <c r="C444" s="112"/>
      <c r="D444" s="112"/>
      <c r="E444" s="112"/>
    </row>
    <row r="445" spans="3:5" ht="15.75" customHeight="1" x14ac:dyDescent="0.25">
      <c r="C445" s="112"/>
      <c r="D445" s="112"/>
      <c r="E445" s="112"/>
    </row>
    <row r="446" spans="3:5" ht="15.75" customHeight="1" x14ac:dyDescent="0.25">
      <c r="C446" s="112"/>
      <c r="D446" s="112"/>
      <c r="E446" s="112"/>
    </row>
    <row r="447" spans="3:5" ht="15.75" customHeight="1" x14ac:dyDescent="0.25">
      <c r="C447" s="112"/>
      <c r="D447" s="112"/>
      <c r="E447" s="112"/>
    </row>
    <row r="448" spans="3:5" ht="15.75" customHeight="1" x14ac:dyDescent="0.25">
      <c r="C448" s="112"/>
      <c r="D448" s="112"/>
      <c r="E448" s="112"/>
    </row>
    <row r="449" spans="3:5" ht="15.75" customHeight="1" x14ac:dyDescent="0.25">
      <c r="C449" s="112"/>
      <c r="D449" s="112"/>
      <c r="E449" s="112"/>
    </row>
    <row r="450" spans="3:5" ht="15.75" customHeight="1" x14ac:dyDescent="0.25">
      <c r="C450" s="112"/>
      <c r="D450" s="112"/>
      <c r="E450" s="112"/>
    </row>
    <row r="451" spans="3:5" ht="15.75" customHeight="1" x14ac:dyDescent="0.25">
      <c r="C451" s="112"/>
      <c r="D451" s="112"/>
      <c r="E451" s="112"/>
    </row>
    <row r="452" spans="3:5" ht="15.75" customHeight="1" x14ac:dyDescent="0.25">
      <c r="C452" s="112"/>
      <c r="D452" s="112"/>
      <c r="E452" s="112"/>
    </row>
    <row r="453" spans="3:5" ht="15.75" customHeight="1" x14ac:dyDescent="0.25">
      <c r="C453" s="112"/>
      <c r="D453" s="112"/>
      <c r="E453" s="112"/>
    </row>
    <row r="454" spans="3:5" ht="15.75" customHeight="1" x14ac:dyDescent="0.25">
      <c r="C454" s="112"/>
      <c r="D454" s="112"/>
      <c r="E454" s="112"/>
    </row>
    <row r="455" spans="3:5" ht="15.75" customHeight="1" x14ac:dyDescent="0.25">
      <c r="C455" s="112"/>
      <c r="D455" s="112"/>
      <c r="E455" s="112"/>
    </row>
    <row r="456" spans="3:5" ht="15.75" customHeight="1" x14ac:dyDescent="0.25">
      <c r="C456" s="112"/>
      <c r="D456" s="112"/>
      <c r="E456" s="112"/>
    </row>
    <row r="457" spans="3:5" ht="15.75" customHeight="1" x14ac:dyDescent="0.25">
      <c r="C457" s="112"/>
      <c r="D457" s="112"/>
      <c r="E457" s="112"/>
    </row>
    <row r="458" spans="3:5" ht="15.75" customHeight="1" x14ac:dyDescent="0.25">
      <c r="C458" s="112"/>
      <c r="D458" s="112"/>
      <c r="E458" s="112"/>
    </row>
    <row r="459" spans="3:5" ht="15.75" customHeight="1" x14ac:dyDescent="0.25">
      <c r="C459" s="112"/>
      <c r="D459" s="112"/>
      <c r="E459" s="112"/>
    </row>
    <row r="460" spans="3:5" ht="15.75" customHeight="1" x14ac:dyDescent="0.25">
      <c r="C460" s="112"/>
      <c r="D460" s="112"/>
      <c r="E460" s="112"/>
    </row>
    <row r="461" spans="3:5" ht="15.75" customHeight="1" x14ac:dyDescent="0.25">
      <c r="C461" s="112"/>
      <c r="D461" s="112"/>
      <c r="E461" s="112"/>
    </row>
    <row r="462" spans="3:5" ht="15.75" customHeight="1" x14ac:dyDescent="0.25">
      <c r="C462" s="112"/>
      <c r="D462" s="112"/>
      <c r="E462" s="112"/>
    </row>
    <row r="463" spans="3:5" ht="15.75" customHeight="1" x14ac:dyDescent="0.25">
      <c r="C463" s="112"/>
      <c r="D463" s="112"/>
      <c r="E463" s="112"/>
    </row>
    <row r="464" spans="3:5" ht="15.75" customHeight="1" x14ac:dyDescent="0.25">
      <c r="C464" s="112"/>
      <c r="D464" s="112"/>
      <c r="E464" s="112"/>
    </row>
    <row r="465" spans="3:5" ht="15.75" customHeight="1" x14ac:dyDescent="0.25">
      <c r="C465" s="112"/>
      <c r="D465" s="112"/>
      <c r="E465" s="112"/>
    </row>
    <row r="466" spans="3:5" ht="15.75" customHeight="1" x14ac:dyDescent="0.25">
      <c r="C466" s="112"/>
      <c r="D466" s="112"/>
      <c r="E466" s="112"/>
    </row>
    <row r="467" spans="3:5" ht="15.75" customHeight="1" x14ac:dyDescent="0.25">
      <c r="C467" s="112"/>
      <c r="D467" s="112"/>
      <c r="E467" s="112"/>
    </row>
    <row r="468" spans="3:5" ht="15.75" customHeight="1" x14ac:dyDescent="0.25">
      <c r="C468" s="112"/>
      <c r="D468" s="112"/>
      <c r="E468" s="112"/>
    </row>
    <row r="469" spans="3:5" ht="15.75" customHeight="1" x14ac:dyDescent="0.25">
      <c r="C469" s="112"/>
      <c r="D469" s="112"/>
      <c r="E469" s="112"/>
    </row>
    <row r="470" spans="3:5" ht="15.75" customHeight="1" x14ac:dyDescent="0.25">
      <c r="C470" s="112"/>
      <c r="D470" s="112"/>
      <c r="E470" s="112"/>
    </row>
    <row r="471" spans="3:5" ht="15.75" customHeight="1" x14ac:dyDescent="0.25">
      <c r="C471" s="112"/>
      <c r="D471" s="112"/>
      <c r="E471" s="112"/>
    </row>
    <row r="472" spans="3:5" ht="15.75" customHeight="1" x14ac:dyDescent="0.25">
      <c r="C472" s="112"/>
      <c r="D472" s="112"/>
      <c r="E472" s="112"/>
    </row>
    <row r="473" spans="3:5" ht="15.75" customHeight="1" x14ac:dyDescent="0.25">
      <c r="C473" s="112"/>
      <c r="D473" s="112"/>
      <c r="E473" s="112"/>
    </row>
    <row r="474" spans="3:5" ht="15.75" customHeight="1" x14ac:dyDescent="0.25">
      <c r="C474" s="112"/>
      <c r="D474" s="112"/>
      <c r="E474" s="112"/>
    </row>
    <row r="475" spans="3:5" ht="15.75" customHeight="1" x14ac:dyDescent="0.25">
      <c r="C475" s="112"/>
      <c r="D475" s="112"/>
      <c r="E475" s="112"/>
    </row>
    <row r="476" spans="3:5" ht="15.75" customHeight="1" x14ac:dyDescent="0.25">
      <c r="C476" s="112"/>
      <c r="D476" s="112"/>
      <c r="E476" s="112"/>
    </row>
    <row r="477" spans="3:5" ht="15.75" customHeight="1" x14ac:dyDescent="0.25">
      <c r="C477" s="112"/>
      <c r="D477" s="112"/>
      <c r="E477" s="112"/>
    </row>
    <row r="478" spans="3:5" ht="15.75" customHeight="1" x14ac:dyDescent="0.25">
      <c r="C478" s="112"/>
      <c r="D478" s="112"/>
      <c r="E478" s="112"/>
    </row>
    <row r="479" spans="3:5" ht="15.75" customHeight="1" x14ac:dyDescent="0.25">
      <c r="C479" s="112"/>
      <c r="D479" s="112"/>
      <c r="E479" s="112"/>
    </row>
    <row r="480" spans="3:5" ht="15.75" customHeight="1" x14ac:dyDescent="0.25">
      <c r="C480" s="112"/>
      <c r="D480" s="112"/>
      <c r="E480" s="112"/>
    </row>
    <row r="481" spans="3:5" ht="15.75" customHeight="1" x14ac:dyDescent="0.25">
      <c r="C481" s="112"/>
      <c r="D481" s="112"/>
      <c r="E481" s="112"/>
    </row>
    <row r="482" spans="3:5" ht="15.75" customHeight="1" x14ac:dyDescent="0.25">
      <c r="C482" s="112"/>
      <c r="D482" s="112"/>
      <c r="E482" s="112"/>
    </row>
    <row r="483" spans="3:5" ht="15.75" customHeight="1" x14ac:dyDescent="0.25">
      <c r="C483" s="112"/>
      <c r="D483" s="112"/>
      <c r="E483" s="112"/>
    </row>
    <row r="484" spans="3:5" ht="15.75" customHeight="1" x14ac:dyDescent="0.25">
      <c r="C484" s="112"/>
      <c r="D484" s="112"/>
      <c r="E484" s="112"/>
    </row>
    <row r="485" spans="3:5" ht="15.75" customHeight="1" x14ac:dyDescent="0.25">
      <c r="C485" s="112"/>
      <c r="D485" s="112"/>
      <c r="E485" s="112"/>
    </row>
    <row r="486" spans="3:5" ht="15.75" customHeight="1" x14ac:dyDescent="0.25">
      <c r="C486" s="112"/>
      <c r="D486" s="112"/>
      <c r="E486" s="112"/>
    </row>
    <row r="487" spans="3:5" ht="15.75" customHeight="1" x14ac:dyDescent="0.25">
      <c r="C487" s="112"/>
      <c r="D487" s="112"/>
      <c r="E487" s="112"/>
    </row>
    <row r="488" spans="3:5" ht="15.75" customHeight="1" x14ac:dyDescent="0.25">
      <c r="C488" s="112"/>
      <c r="D488" s="112"/>
      <c r="E488" s="112"/>
    </row>
    <row r="489" spans="3:5" ht="15.75" customHeight="1" x14ac:dyDescent="0.25">
      <c r="C489" s="112"/>
      <c r="D489" s="112"/>
      <c r="E489" s="112"/>
    </row>
    <row r="490" spans="3:5" ht="15.75" customHeight="1" x14ac:dyDescent="0.25">
      <c r="C490" s="112"/>
      <c r="D490" s="112"/>
      <c r="E490" s="112"/>
    </row>
    <row r="491" spans="3:5" ht="15.75" customHeight="1" x14ac:dyDescent="0.25">
      <c r="C491" s="112"/>
      <c r="D491" s="112"/>
      <c r="E491" s="112"/>
    </row>
    <row r="492" spans="3:5" ht="15.75" customHeight="1" x14ac:dyDescent="0.25">
      <c r="C492" s="112"/>
      <c r="D492" s="112"/>
      <c r="E492" s="112"/>
    </row>
    <row r="493" spans="3:5" ht="15.75" customHeight="1" x14ac:dyDescent="0.25">
      <c r="C493" s="112"/>
      <c r="D493" s="112"/>
      <c r="E493" s="112"/>
    </row>
    <row r="494" spans="3:5" ht="15.75" customHeight="1" x14ac:dyDescent="0.25">
      <c r="C494" s="112"/>
      <c r="D494" s="112"/>
      <c r="E494" s="112"/>
    </row>
    <row r="495" spans="3:5" ht="15.75" customHeight="1" x14ac:dyDescent="0.25">
      <c r="C495" s="112"/>
      <c r="D495" s="112"/>
      <c r="E495" s="112"/>
    </row>
    <row r="496" spans="3:5" ht="15.75" customHeight="1" x14ac:dyDescent="0.25">
      <c r="C496" s="112"/>
      <c r="D496" s="112"/>
      <c r="E496" s="112"/>
    </row>
    <row r="497" spans="3:5" ht="15.75" customHeight="1" x14ac:dyDescent="0.25">
      <c r="C497" s="112"/>
      <c r="D497" s="112"/>
      <c r="E497" s="112"/>
    </row>
    <row r="498" spans="3:5" ht="15.75" customHeight="1" x14ac:dyDescent="0.25">
      <c r="C498" s="112"/>
      <c r="D498" s="112"/>
      <c r="E498" s="112"/>
    </row>
    <row r="499" spans="3:5" ht="15.75" customHeight="1" x14ac:dyDescent="0.25">
      <c r="C499" s="112"/>
      <c r="D499" s="112"/>
      <c r="E499" s="112"/>
    </row>
    <row r="500" spans="3:5" ht="15.75" customHeight="1" x14ac:dyDescent="0.25">
      <c r="C500" s="112"/>
      <c r="D500" s="112"/>
      <c r="E500" s="112"/>
    </row>
    <row r="501" spans="3:5" ht="15.75" customHeight="1" x14ac:dyDescent="0.25">
      <c r="C501" s="112"/>
      <c r="D501" s="112"/>
      <c r="E501" s="112"/>
    </row>
    <row r="502" spans="3:5" ht="15.75" customHeight="1" x14ac:dyDescent="0.25">
      <c r="C502" s="112"/>
      <c r="D502" s="112"/>
      <c r="E502" s="112"/>
    </row>
    <row r="503" spans="3:5" ht="15.75" customHeight="1" x14ac:dyDescent="0.25">
      <c r="C503" s="112"/>
      <c r="D503" s="112"/>
      <c r="E503" s="112"/>
    </row>
    <row r="504" spans="3:5" ht="15.75" customHeight="1" x14ac:dyDescent="0.25">
      <c r="C504" s="112"/>
      <c r="D504" s="112"/>
      <c r="E504" s="112"/>
    </row>
    <row r="505" spans="3:5" ht="15.75" customHeight="1" x14ac:dyDescent="0.25">
      <c r="C505" s="112"/>
      <c r="D505" s="112"/>
      <c r="E505" s="112"/>
    </row>
    <row r="506" spans="3:5" ht="15.75" customHeight="1" x14ac:dyDescent="0.25">
      <c r="C506" s="112"/>
      <c r="D506" s="112"/>
      <c r="E506" s="112"/>
    </row>
    <row r="507" spans="3:5" ht="15.75" customHeight="1" x14ac:dyDescent="0.25">
      <c r="C507" s="112"/>
      <c r="D507" s="112"/>
      <c r="E507" s="112"/>
    </row>
    <row r="508" spans="3:5" ht="15.75" customHeight="1" x14ac:dyDescent="0.25">
      <c r="C508" s="112"/>
      <c r="D508" s="112"/>
      <c r="E508" s="112"/>
    </row>
    <row r="509" spans="3:5" ht="15.75" customHeight="1" x14ac:dyDescent="0.25">
      <c r="C509" s="112"/>
      <c r="D509" s="112"/>
      <c r="E509" s="112"/>
    </row>
    <row r="510" spans="3:5" ht="15.75" customHeight="1" x14ac:dyDescent="0.25">
      <c r="C510" s="112"/>
      <c r="D510" s="112"/>
      <c r="E510" s="112"/>
    </row>
    <row r="511" spans="3:5" ht="15.75" customHeight="1" x14ac:dyDescent="0.25">
      <c r="C511" s="112"/>
      <c r="D511" s="112"/>
      <c r="E511" s="112"/>
    </row>
    <row r="512" spans="3:5" ht="15.75" customHeight="1" x14ac:dyDescent="0.25">
      <c r="C512" s="112"/>
      <c r="D512" s="112"/>
      <c r="E512" s="112"/>
    </row>
    <row r="513" spans="3:5" ht="15.75" customHeight="1" x14ac:dyDescent="0.25">
      <c r="C513" s="112"/>
      <c r="D513" s="112"/>
      <c r="E513" s="112"/>
    </row>
    <row r="514" spans="3:5" ht="15.75" customHeight="1" x14ac:dyDescent="0.25">
      <c r="C514" s="112"/>
      <c r="D514" s="112"/>
      <c r="E514" s="112"/>
    </row>
    <row r="515" spans="3:5" ht="15.75" customHeight="1" x14ac:dyDescent="0.25">
      <c r="C515" s="112"/>
      <c r="D515" s="112"/>
      <c r="E515" s="112"/>
    </row>
    <row r="516" spans="3:5" ht="15.75" customHeight="1" x14ac:dyDescent="0.25">
      <c r="C516" s="112"/>
      <c r="D516" s="112"/>
      <c r="E516" s="112"/>
    </row>
    <row r="517" spans="3:5" ht="15.75" customHeight="1" x14ac:dyDescent="0.25">
      <c r="C517" s="112"/>
      <c r="D517" s="112"/>
      <c r="E517" s="112"/>
    </row>
    <row r="518" spans="3:5" ht="15.75" customHeight="1" x14ac:dyDescent="0.25">
      <c r="C518" s="112"/>
      <c r="D518" s="112"/>
      <c r="E518" s="112"/>
    </row>
    <row r="519" spans="3:5" ht="15.75" customHeight="1" x14ac:dyDescent="0.25">
      <c r="C519" s="112"/>
      <c r="D519" s="112"/>
      <c r="E519" s="112"/>
    </row>
    <row r="520" spans="3:5" ht="15.75" customHeight="1" x14ac:dyDescent="0.25">
      <c r="C520" s="112"/>
      <c r="D520" s="112"/>
      <c r="E520" s="112"/>
    </row>
    <row r="521" spans="3:5" ht="15.75" customHeight="1" x14ac:dyDescent="0.25">
      <c r="C521" s="112"/>
      <c r="D521" s="112"/>
      <c r="E521" s="112"/>
    </row>
    <row r="522" spans="3:5" ht="15.75" customHeight="1" x14ac:dyDescent="0.25">
      <c r="C522" s="112"/>
      <c r="D522" s="112"/>
      <c r="E522" s="112"/>
    </row>
    <row r="523" spans="3:5" ht="15.75" customHeight="1" x14ac:dyDescent="0.25">
      <c r="C523" s="112"/>
      <c r="D523" s="112"/>
      <c r="E523" s="112"/>
    </row>
    <row r="524" spans="3:5" ht="15.75" customHeight="1" x14ac:dyDescent="0.25">
      <c r="C524" s="112"/>
      <c r="D524" s="112"/>
      <c r="E524" s="112"/>
    </row>
    <row r="525" spans="3:5" ht="15.75" customHeight="1" x14ac:dyDescent="0.25">
      <c r="C525" s="112"/>
      <c r="D525" s="112"/>
      <c r="E525" s="112"/>
    </row>
    <row r="526" spans="3:5" ht="15.75" customHeight="1" x14ac:dyDescent="0.25">
      <c r="C526" s="112"/>
      <c r="D526" s="112"/>
      <c r="E526" s="112"/>
    </row>
    <row r="527" spans="3:5" ht="15.75" customHeight="1" x14ac:dyDescent="0.25">
      <c r="C527" s="112"/>
      <c r="D527" s="112"/>
      <c r="E527" s="112"/>
    </row>
    <row r="528" spans="3:5" ht="15.75" customHeight="1" x14ac:dyDescent="0.25">
      <c r="C528" s="112"/>
      <c r="D528" s="112"/>
      <c r="E528" s="112"/>
    </row>
    <row r="529" spans="3:5" ht="15.75" customHeight="1" x14ac:dyDescent="0.25">
      <c r="C529" s="112"/>
      <c r="D529" s="112"/>
      <c r="E529" s="112"/>
    </row>
    <row r="530" spans="3:5" ht="15.75" customHeight="1" x14ac:dyDescent="0.25">
      <c r="C530" s="112"/>
      <c r="D530" s="112"/>
      <c r="E530" s="112"/>
    </row>
    <row r="531" spans="3:5" ht="15.75" customHeight="1" x14ac:dyDescent="0.25">
      <c r="C531" s="112"/>
      <c r="D531" s="112"/>
      <c r="E531" s="112"/>
    </row>
    <row r="532" spans="3:5" ht="15.75" customHeight="1" x14ac:dyDescent="0.25">
      <c r="C532" s="112"/>
      <c r="D532" s="112"/>
      <c r="E532" s="112"/>
    </row>
    <row r="533" spans="3:5" ht="15.75" customHeight="1" x14ac:dyDescent="0.25">
      <c r="C533" s="112"/>
      <c r="D533" s="112"/>
      <c r="E533" s="112"/>
    </row>
    <row r="534" spans="3:5" ht="15.75" customHeight="1" x14ac:dyDescent="0.25">
      <c r="C534" s="112"/>
      <c r="D534" s="112"/>
      <c r="E534" s="112"/>
    </row>
    <row r="535" spans="3:5" ht="15.75" customHeight="1" x14ac:dyDescent="0.25">
      <c r="C535" s="112"/>
      <c r="D535" s="112"/>
      <c r="E535" s="112"/>
    </row>
    <row r="536" spans="3:5" ht="15.75" customHeight="1" x14ac:dyDescent="0.25">
      <c r="C536" s="112"/>
      <c r="D536" s="112"/>
      <c r="E536" s="112"/>
    </row>
    <row r="537" spans="3:5" ht="15.75" customHeight="1" x14ac:dyDescent="0.25">
      <c r="C537" s="112"/>
      <c r="D537" s="112"/>
      <c r="E537" s="112"/>
    </row>
    <row r="538" spans="3:5" ht="15.75" customHeight="1" x14ac:dyDescent="0.25">
      <c r="C538" s="112"/>
      <c r="D538" s="112"/>
      <c r="E538" s="112"/>
    </row>
    <row r="539" spans="3:5" ht="15.75" customHeight="1" x14ac:dyDescent="0.25">
      <c r="C539" s="112"/>
      <c r="D539" s="112"/>
      <c r="E539" s="112"/>
    </row>
    <row r="540" spans="3:5" ht="15.75" customHeight="1" x14ac:dyDescent="0.25">
      <c r="C540" s="112"/>
      <c r="D540" s="112"/>
      <c r="E540" s="112"/>
    </row>
    <row r="541" spans="3:5" ht="15.75" customHeight="1" x14ac:dyDescent="0.25">
      <c r="C541" s="112"/>
      <c r="D541" s="112"/>
      <c r="E541" s="112"/>
    </row>
    <row r="542" spans="3:5" ht="15.75" customHeight="1" x14ac:dyDescent="0.25">
      <c r="C542" s="112"/>
      <c r="D542" s="112"/>
      <c r="E542" s="112"/>
    </row>
    <row r="543" spans="3:5" ht="15.75" customHeight="1" x14ac:dyDescent="0.25">
      <c r="C543" s="112"/>
      <c r="D543" s="112"/>
      <c r="E543" s="112"/>
    </row>
    <row r="544" spans="3:5" ht="15.75" customHeight="1" x14ac:dyDescent="0.25">
      <c r="C544" s="112"/>
      <c r="D544" s="112"/>
      <c r="E544" s="112"/>
    </row>
    <row r="545" spans="3:5" ht="15.75" customHeight="1" x14ac:dyDescent="0.25">
      <c r="C545" s="112"/>
      <c r="D545" s="112"/>
      <c r="E545" s="112"/>
    </row>
    <row r="546" spans="3:5" ht="15.75" customHeight="1" x14ac:dyDescent="0.25">
      <c r="C546" s="112"/>
      <c r="D546" s="112"/>
      <c r="E546" s="112"/>
    </row>
    <row r="547" spans="3:5" ht="15.75" customHeight="1" x14ac:dyDescent="0.25">
      <c r="C547" s="112"/>
      <c r="D547" s="112"/>
      <c r="E547" s="112"/>
    </row>
    <row r="548" spans="3:5" ht="15.75" customHeight="1" x14ac:dyDescent="0.25">
      <c r="C548" s="112"/>
      <c r="D548" s="112"/>
      <c r="E548" s="112"/>
    </row>
    <row r="549" spans="3:5" ht="15.75" customHeight="1" x14ac:dyDescent="0.25">
      <c r="C549" s="112"/>
      <c r="D549" s="112"/>
      <c r="E549" s="112"/>
    </row>
    <row r="550" spans="3:5" ht="15.75" customHeight="1" x14ac:dyDescent="0.25">
      <c r="C550" s="112"/>
      <c r="D550" s="112"/>
      <c r="E550" s="112"/>
    </row>
    <row r="551" spans="3:5" ht="15.75" customHeight="1" x14ac:dyDescent="0.25">
      <c r="C551" s="112"/>
      <c r="D551" s="112"/>
      <c r="E551" s="112"/>
    </row>
    <row r="552" spans="3:5" ht="15.75" customHeight="1" x14ac:dyDescent="0.25">
      <c r="C552" s="112"/>
      <c r="D552" s="112"/>
      <c r="E552" s="112"/>
    </row>
    <row r="553" spans="3:5" ht="15.75" customHeight="1" x14ac:dyDescent="0.25">
      <c r="C553" s="112"/>
      <c r="D553" s="112"/>
      <c r="E553" s="112"/>
    </row>
    <row r="554" spans="3:5" ht="15.75" customHeight="1" x14ac:dyDescent="0.25">
      <c r="C554" s="112"/>
      <c r="D554" s="112"/>
      <c r="E554" s="112"/>
    </row>
    <row r="555" spans="3:5" ht="15.75" customHeight="1" x14ac:dyDescent="0.25">
      <c r="C555" s="112"/>
      <c r="D555" s="112"/>
      <c r="E555" s="112"/>
    </row>
    <row r="556" spans="3:5" ht="15.75" customHeight="1" x14ac:dyDescent="0.25">
      <c r="C556" s="112"/>
      <c r="D556" s="112"/>
      <c r="E556" s="112"/>
    </row>
    <row r="557" spans="3:5" ht="15.75" customHeight="1" x14ac:dyDescent="0.25">
      <c r="C557" s="112"/>
      <c r="D557" s="112"/>
      <c r="E557" s="112"/>
    </row>
    <row r="558" spans="3:5" ht="15.75" customHeight="1" x14ac:dyDescent="0.25">
      <c r="C558" s="112"/>
      <c r="D558" s="112"/>
      <c r="E558" s="112"/>
    </row>
    <row r="559" spans="3:5" ht="15.75" customHeight="1" x14ac:dyDescent="0.25">
      <c r="C559" s="112"/>
      <c r="D559" s="112"/>
      <c r="E559" s="112"/>
    </row>
    <row r="560" spans="3:5" ht="15.75" customHeight="1" x14ac:dyDescent="0.25">
      <c r="C560" s="112"/>
      <c r="D560" s="112"/>
      <c r="E560" s="112"/>
    </row>
    <row r="561" spans="3:5" ht="15.75" customHeight="1" x14ac:dyDescent="0.25">
      <c r="C561" s="112"/>
      <c r="D561" s="112"/>
      <c r="E561" s="112"/>
    </row>
    <row r="562" spans="3:5" ht="15.75" customHeight="1" x14ac:dyDescent="0.25">
      <c r="C562" s="112"/>
      <c r="D562" s="112"/>
      <c r="E562" s="112"/>
    </row>
    <row r="563" spans="3:5" ht="15.75" customHeight="1" x14ac:dyDescent="0.25">
      <c r="C563" s="112"/>
      <c r="D563" s="112"/>
      <c r="E563" s="112"/>
    </row>
    <row r="564" spans="3:5" ht="15.75" customHeight="1" x14ac:dyDescent="0.25">
      <c r="C564" s="112"/>
      <c r="D564" s="112"/>
      <c r="E564" s="112"/>
    </row>
    <row r="565" spans="3:5" ht="15.75" customHeight="1" x14ac:dyDescent="0.25">
      <c r="C565" s="112"/>
      <c r="D565" s="112"/>
      <c r="E565" s="112"/>
    </row>
    <row r="566" spans="3:5" ht="15.75" customHeight="1" x14ac:dyDescent="0.25">
      <c r="C566" s="112"/>
      <c r="D566" s="112"/>
      <c r="E566" s="112"/>
    </row>
    <row r="567" spans="3:5" ht="15.75" customHeight="1" x14ac:dyDescent="0.25">
      <c r="C567" s="112"/>
      <c r="D567" s="112"/>
      <c r="E567" s="112"/>
    </row>
    <row r="568" spans="3:5" ht="15.75" customHeight="1" x14ac:dyDescent="0.25">
      <c r="C568" s="112"/>
      <c r="D568" s="112"/>
      <c r="E568" s="112"/>
    </row>
    <row r="569" spans="3:5" ht="15.75" customHeight="1" x14ac:dyDescent="0.25">
      <c r="C569" s="112"/>
      <c r="D569" s="112"/>
      <c r="E569" s="112"/>
    </row>
    <row r="570" spans="3:5" ht="15.75" customHeight="1" x14ac:dyDescent="0.25">
      <c r="C570" s="112"/>
      <c r="D570" s="112"/>
      <c r="E570" s="112"/>
    </row>
    <row r="571" spans="3:5" ht="15.75" customHeight="1" x14ac:dyDescent="0.25">
      <c r="C571" s="112"/>
      <c r="D571" s="112"/>
      <c r="E571" s="112"/>
    </row>
    <row r="572" spans="3:5" ht="15.75" customHeight="1" x14ac:dyDescent="0.25">
      <c r="C572" s="112"/>
      <c r="D572" s="112"/>
      <c r="E572" s="112"/>
    </row>
    <row r="573" spans="3:5" ht="15.75" customHeight="1" x14ac:dyDescent="0.25">
      <c r="C573" s="112"/>
      <c r="D573" s="112"/>
      <c r="E573" s="112"/>
    </row>
    <row r="574" spans="3:5" ht="15.75" customHeight="1" x14ac:dyDescent="0.25">
      <c r="C574" s="112"/>
      <c r="D574" s="112"/>
      <c r="E574" s="112"/>
    </row>
    <row r="575" spans="3:5" ht="15.75" customHeight="1" x14ac:dyDescent="0.25">
      <c r="C575" s="112"/>
      <c r="D575" s="112"/>
      <c r="E575" s="112"/>
    </row>
    <row r="576" spans="3:5" ht="15.75" customHeight="1" x14ac:dyDescent="0.25">
      <c r="C576" s="112"/>
      <c r="D576" s="112"/>
      <c r="E576" s="112"/>
    </row>
    <row r="577" spans="3:5" ht="15.75" customHeight="1" x14ac:dyDescent="0.25">
      <c r="C577" s="112"/>
      <c r="D577" s="112"/>
      <c r="E577" s="112"/>
    </row>
    <row r="578" spans="3:5" ht="15.75" customHeight="1" x14ac:dyDescent="0.25">
      <c r="C578" s="112"/>
      <c r="D578" s="112"/>
      <c r="E578" s="112"/>
    </row>
    <row r="579" spans="3:5" ht="15.75" customHeight="1" x14ac:dyDescent="0.25">
      <c r="C579" s="112"/>
      <c r="D579" s="112"/>
      <c r="E579" s="112"/>
    </row>
    <row r="580" spans="3:5" ht="15.75" customHeight="1" x14ac:dyDescent="0.25">
      <c r="C580" s="112"/>
      <c r="D580" s="112"/>
      <c r="E580" s="112"/>
    </row>
    <row r="581" spans="3:5" ht="15.75" customHeight="1" x14ac:dyDescent="0.25">
      <c r="C581" s="112"/>
      <c r="D581" s="112"/>
      <c r="E581" s="112"/>
    </row>
    <row r="582" spans="3:5" ht="15.75" customHeight="1" x14ac:dyDescent="0.25">
      <c r="C582" s="112"/>
      <c r="D582" s="112"/>
      <c r="E582" s="112"/>
    </row>
    <row r="583" spans="3:5" ht="15.75" customHeight="1" x14ac:dyDescent="0.25">
      <c r="C583" s="112"/>
      <c r="D583" s="112"/>
      <c r="E583" s="112"/>
    </row>
    <row r="584" spans="3:5" ht="15.75" customHeight="1" x14ac:dyDescent="0.25">
      <c r="C584" s="112"/>
      <c r="D584" s="112"/>
      <c r="E584" s="112"/>
    </row>
    <row r="585" spans="3:5" ht="15.75" customHeight="1" x14ac:dyDescent="0.25">
      <c r="C585" s="112"/>
      <c r="D585" s="112"/>
      <c r="E585" s="112"/>
    </row>
    <row r="586" spans="3:5" ht="15.75" customHeight="1" x14ac:dyDescent="0.25">
      <c r="C586" s="112"/>
      <c r="D586" s="112"/>
      <c r="E586" s="112"/>
    </row>
    <row r="587" spans="3:5" ht="15.75" customHeight="1" x14ac:dyDescent="0.25">
      <c r="C587" s="112"/>
      <c r="D587" s="112"/>
      <c r="E587" s="112"/>
    </row>
    <row r="588" spans="3:5" ht="15.75" customHeight="1" x14ac:dyDescent="0.25">
      <c r="C588" s="112"/>
      <c r="D588" s="112"/>
      <c r="E588" s="112"/>
    </row>
    <row r="589" spans="3:5" ht="15.75" customHeight="1" x14ac:dyDescent="0.25">
      <c r="C589" s="112"/>
      <c r="D589" s="112"/>
      <c r="E589" s="112"/>
    </row>
    <row r="590" spans="3:5" ht="15.75" customHeight="1" x14ac:dyDescent="0.25">
      <c r="C590" s="112"/>
      <c r="D590" s="112"/>
      <c r="E590" s="112"/>
    </row>
    <row r="591" spans="3:5" ht="15.75" customHeight="1" x14ac:dyDescent="0.25">
      <c r="C591" s="112"/>
      <c r="D591" s="112"/>
      <c r="E591" s="112"/>
    </row>
    <row r="592" spans="3:5" ht="15.75" customHeight="1" x14ac:dyDescent="0.25">
      <c r="C592" s="112"/>
      <c r="D592" s="112"/>
      <c r="E592" s="112"/>
    </row>
    <row r="593" spans="3:5" ht="15.75" customHeight="1" x14ac:dyDescent="0.25">
      <c r="C593" s="112"/>
      <c r="D593" s="112"/>
      <c r="E593" s="112"/>
    </row>
    <row r="594" spans="3:5" ht="15.75" customHeight="1" x14ac:dyDescent="0.25">
      <c r="C594" s="112"/>
      <c r="D594" s="112"/>
      <c r="E594" s="112"/>
    </row>
    <row r="595" spans="3:5" ht="15.75" customHeight="1" x14ac:dyDescent="0.25">
      <c r="C595" s="112"/>
      <c r="D595" s="112"/>
      <c r="E595" s="112"/>
    </row>
    <row r="596" spans="3:5" ht="15.75" customHeight="1" x14ac:dyDescent="0.25">
      <c r="C596" s="112"/>
      <c r="D596" s="112"/>
      <c r="E596" s="112"/>
    </row>
    <row r="597" spans="3:5" ht="15.75" customHeight="1" x14ac:dyDescent="0.25">
      <c r="C597" s="112"/>
      <c r="D597" s="112"/>
      <c r="E597" s="112"/>
    </row>
    <row r="598" spans="3:5" ht="15.75" customHeight="1" x14ac:dyDescent="0.25">
      <c r="C598" s="112"/>
      <c r="D598" s="112"/>
      <c r="E598" s="112"/>
    </row>
    <row r="599" spans="3:5" ht="15.75" customHeight="1" x14ac:dyDescent="0.25">
      <c r="C599" s="112"/>
      <c r="D599" s="112"/>
      <c r="E599" s="112"/>
    </row>
    <row r="600" spans="3:5" ht="15.75" customHeight="1" x14ac:dyDescent="0.25">
      <c r="C600" s="112"/>
      <c r="D600" s="112"/>
      <c r="E600" s="112"/>
    </row>
    <row r="601" spans="3:5" ht="15.75" customHeight="1" x14ac:dyDescent="0.25">
      <c r="C601" s="112"/>
      <c r="D601" s="112"/>
      <c r="E601" s="112"/>
    </row>
    <row r="602" spans="3:5" ht="15.75" customHeight="1" x14ac:dyDescent="0.25">
      <c r="C602" s="112"/>
      <c r="D602" s="112"/>
      <c r="E602" s="112"/>
    </row>
    <row r="603" spans="3:5" ht="15.75" customHeight="1" x14ac:dyDescent="0.25">
      <c r="C603" s="112"/>
      <c r="D603" s="112"/>
      <c r="E603" s="112"/>
    </row>
    <row r="604" spans="3:5" ht="15.75" customHeight="1" x14ac:dyDescent="0.25">
      <c r="C604" s="112"/>
      <c r="D604" s="112"/>
      <c r="E604" s="112"/>
    </row>
    <row r="605" spans="3:5" ht="15.75" customHeight="1" x14ac:dyDescent="0.25">
      <c r="C605" s="112"/>
      <c r="D605" s="112"/>
      <c r="E605" s="112"/>
    </row>
    <row r="606" spans="3:5" ht="15.75" customHeight="1" x14ac:dyDescent="0.25">
      <c r="C606" s="112"/>
      <c r="D606" s="112"/>
      <c r="E606" s="112"/>
    </row>
    <row r="607" spans="3:5" ht="15.75" customHeight="1" x14ac:dyDescent="0.25">
      <c r="C607" s="112"/>
      <c r="D607" s="112"/>
      <c r="E607" s="112"/>
    </row>
    <row r="608" spans="3:5" ht="15.75" customHeight="1" x14ac:dyDescent="0.25">
      <c r="C608" s="112"/>
      <c r="D608" s="112"/>
      <c r="E608" s="112"/>
    </row>
    <row r="609" spans="3:5" ht="15.75" customHeight="1" x14ac:dyDescent="0.25">
      <c r="C609" s="112"/>
      <c r="D609" s="112"/>
      <c r="E609" s="112"/>
    </row>
    <row r="610" spans="3:5" ht="15.75" customHeight="1" x14ac:dyDescent="0.25">
      <c r="C610" s="112"/>
      <c r="D610" s="112"/>
      <c r="E610" s="112"/>
    </row>
    <row r="611" spans="3:5" ht="15.75" customHeight="1" x14ac:dyDescent="0.25">
      <c r="C611" s="112"/>
      <c r="D611" s="112"/>
      <c r="E611" s="112"/>
    </row>
    <row r="612" spans="3:5" ht="15.75" customHeight="1" x14ac:dyDescent="0.25">
      <c r="C612" s="112"/>
      <c r="D612" s="112"/>
      <c r="E612" s="112"/>
    </row>
    <row r="613" spans="3:5" ht="15.75" customHeight="1" x14ac:dyDescent="0.25">
      <c r="C613" s="112"/>
      <c r="D613" s="112"/>
      <c r="E613" s="112"/>
    </row>
    <row r="614" spans="3:5" ht="15.75" customHeight="1" x14ac:dyDescent="0.25">
      <c r="C614" s="112"/>
      <c r="D614" s="112"/>
      <c r="E614" s="112"/>
    </row>
    <row r="615" spans="3:5" ht="15.75" customHeight="1" x14ac:dyDescent="0.25">
      <c r="C615" s="112"/>
      <c r="D615" s="112"/>
      <c r="E615" s="112"/>
    </row>
    <row r="616" spans="3:5" ht="15.75" customHeight="1" x14ac:dyDescent="0.25">
      <c r="C616" s="112"/>
      <c r="D616" s="112"/>
      <c r="E616" s="112"/>
    </row>
    <row r="617" spans="3:5" ht="15.75" customHeight="1" x14ac:dyDescent="0.25">
      <c r="C617" s="112"/>
      <c r="D617" s="112"/>
      <c r="E617" s="112"/>
    </row>
    <row r="618" spans="3:5" ht="15.75" customHeight="1" x14ac:dyDescent="0.25">
      <c r="C618" s="112"/>
      <c r="D618" s="112"/>
      <c r="E618" s="112"/>
    </row>
    <row r="619" spans="3:5" ht="15.75" customHeight="1" x14ac:dyDescent="0.25">
      <c r="C619" s="112"/>
      <c r="D619" s="112"/>
      <c r="E619" s="112"/>
    </row>
    <row r="620" spans="3:5" ht="15.75" customHeight="1" x14ac:dyDescent="0.25">
      <c r="C620" s="112"/>
      <c r="D620" s="112"/>
      <c r="E620" s="112"/>
    </row>
    <row r="621" spans="3:5" ht="15.75" customHeight="1" x14ac:dyDescent="0.25">
      <c r="C621" s="112"/>
      <c r="D621" s="112"/>
      <c r="E621" s="112"/>
    </row>
    <row r="622" spans="3:5" ht="15.75" customHeight="1" x14ac:dyDescent="0.25">
      <c r="C622" s="112"/>
      <c r="D622" s="112"/>
      <c r="E622" s="112"/>
    </row>
    <row r="623" spans="3:5" ht="15.75" customHeight="1" x14ac:dyDescent="0.25">
      <c r="C623" s="112"/>
      <c r="D623" s="112"/>
      <c r="E623" s="112"/>
    </row>
    <row r="624" spans="3:5" ht="15.75" customHeight="1" x14ac:dyDescent="0.25">
      <c r="C624" s="112"/>
      <c r="D624" s="112"/>
      <c r="E624" s="112"/>
    </row>
    <row r="625" spans="3:5" ht="15.75" customHeight="1" x14ac:dyDescent="0.25">
      <c r="C625" s="112"/>
      <c r="D625" s="112"/>
      <c r="E625" s="112"/>
    </row>
    <row r="626" spans="3:5" ht="15.75" customHeight="1" x14ac:dyDescent="0.25">
      <c r="C626" s="112"/>
      <c r="D626" s="112"/>
      <c r="E626" s="112"/>
    </row>
    <row r="627" spans="3:5" ht="15.75" customHeight="1" x14ac:dyDescent="0.25">
      <c r="C627" s="112"/>
      <c r="D627" s="112"/>
      <c r="E627" s="112"/>
    </row>
    <row r="628" spans="3:5" ht="15.75" customHeight="1" x14ac:dyDescent="0.25">
      <c r="C628" s="112"/>
      <c r="D628" s="112"/>
      <c r="E628" s="112"/>
    </row>
    <row r="629" spans="3:5" ht="15.75" customHeight="1" x14ac:dyDescent="0.25">
      <c r="C629" s="112"/>
      <c r="D629" s="112"/>
      <c r="E629" s="112"/>
    </row>
    <row r="630" spans="3:5" ht="15.75" customHeight="1" x14ac:dyDescent="0.25">
      <c r="C630" s="112"/>
      <c r="D630" s="112"/>
      <c r="E630" s="112"/>
    </row>
    <row r="631" spans="3:5" ht="15.75" customHeight="1" x14ac:dyDescent="0.25">
      <c r="C631" s="112"/>
      <c r="D631" s="112"/>
      <c r="E631" s="112"/>
    </row>
    <row r="632" spans="3:5" ht="15.75" customHeight="1" x14ac:dyDescent="0.25">
      <c r="C632" s="112"/>
      <c r="D632" s="112"/>
      <c r="E632" s="112"/>
    </row>
    <row r="633" spans="3:5" ht="15.75" customHeight="1" x14ac:dyDescent="0.25">
      <c r="C633" s="112"/>
      <c r="D633" s="112"/>
      <c r="E633" s="112"/>
    </row>
    <row r="634" spans="3:5" ht="15.75" customHeight="1" x14ac:dyDescent="0.25">
      <c r="C634" s="112"/>
      <c r="D634" s="112"/>
      <c r="E634" s="112"/>
    </row>
    <row r="635" spans="3:5" ht="15.75" customHeight="1" x14ac:dyDescent="0.25">
      <c r="C635" s="112"/>
      <c r="D635" s="112"/>
      <c r="E635" s="112"/>
    </row>
    <row r="636" spans="3:5" ht="15.75" customHeight="1" x14ac:dyDescent="0.25">
      <c r="C636" s="112"/>
      <c r="D636" s="112"/>
      <c r="E636" s="112"/>
    </row>
    <row r="637" spans="3:5" ht="15.75" customHeight="1" x14ac:dyDescent="0.25">
      <c r="C637" s="112"/>
      <c r="D637" s="112"/>
      <c r="E637" s="112"/>
    </row>
    <row r="638" spans="3:5" ht="15.75" customHeight="1" x14ac:dyDescent="0.25">
      <c r="C638" s="112"/>
      <c r="D638" s="112"/>
      <c r="E638" s="112"/>
    </row>
    <row r="639" spans="3:5" ht="15.75" customHeight="1" x14ac:dyDescent="0.25">
      <c r="C639" s="112"/>
      <c r="D639" s="112"/>
      <c r="E639" s="112"/>
    </row>
    <row r="640" spans="3:5" ht="15.75" customHeight="1" x14ac:dyDescent="0.25">
      <c r="C640" s="112"/>
      <c r="D640" s="112"/>
      <c r="E640" s="112"/>
    </row>
    <row r="641" spans="3:5" ht="15.75" customHeight="1" x14ac:dyDescent="0.25">
      <c r="C641" s="112"/>
      <c r="D641" s="112"/>
      <c r="E641" s="112"/>
    </row>
    <row r="642" spans="3:5" ht="15.75" customHeight="1" x14ac:dyDescent="0.25">
      <c r="C642" s="112"/>
      <c r="D642" s="112"/>
      <c r="E642" s="112"/>
    </row>
    <row r="643" spans="3:5" ht="15.75" customHeight="1" x14ac:dyDescent="0.25">
      <c r="C643" s="112"/>
      <c r="D643" s="112"/>
      <c r="E643" s="112"/>
    </row>
    <row r="644" spans="3:5" ht="15.75" customHeight="1" x14ac:dyDescent="0.25">
      <c r="C644" s="112"/>
      <c r="D644" s="112"/>
      <c r="E644" s="112"/>
    </row>
    <row r="645" spans="3:5" ht="15.75" customHeight="1" x14ac:dyDescent="0.25">
      <c r="C645" s="112"/>
      <c r="D645" s="112"/>
      <c r="E645" s="112"/>
    </row>
    <row r="646" spans="3:5" ht="15.75" customHeight="1" x14ac:dyDescent="0.25">
      <c r="C646" s="112"/>
      <c r="D646" s="112"/>
      <c r="E646" s="112"/>
    </row>
    <row r="647" spans="3:5" ht="15.75" customHeight="1" x14ac:dyDescent="0.25">
      <c r="C647" s="112"/>
      <c r="D647" s="112"/>
      <c r="E647" s="112"/>
    </row>
    <row r="648" spans="3:5" ht="15.75" customHeight="1" x14ac:dyDescent="0.25">
      <c r="C648" s="112"/>
      <c r="D648" s="112"/>
      <c r="E648" s="112"/>
    </row>
    <row r="649" spans="3:5" ht="15.75" customHeight="1" x14ac:dyDescent="0.25">
      <c r="C649" s="112"/>
      <c r="D649" s="112"/>
      <c r="E649" s="112"/>
    </row>
    <row r="650" spans="3:5" ht="15.75" customHeight="1" x14ac:dyDescent="0.25">
      <c r="C650" s="112"/>
      <c r="D650" s="112"/>
      <c r="E650" s="112"/>
    </row>
    <row r="651" spans="3:5" ht="15.75" customHeight="1" x14ac:dyDescent="0.25">
      <c r="C651" s="112"/>
      <c r="D651" s="112"/>
      <c r="E651" s="112"/>
    </row>
    <row r="652" spans="3:5" ht="15.75" customHeight="1" x14ac:dyDescent="0.25">
      <c r="C652" s="112"/>
      <c r="D652" s="112"/>
      <c r="E652" s="112"/>
    </row>
    <row r="653" spans="3:5" ht="15.75" customHeight="1" x14ac:dyDescent="0.25">
      <c r="C653" s="112"/>
      <c r="D653" s="112"/>
      <c r="E653" s="112"/>
    </row>
    <row r="654" spans="3:5" ht="15.75" customHeight="1" x14ac:dyDescent="0.25">
      <c r="C654" s="112"/>
      <c r="D654" s="112"/>
      <c r="E654" s="112"/>
    </row>
    <row r="655" spans="3:5" ht="15.75" customHeight="1" x14ac:dyDescent="0.25">
      <c r="C655" s="112"/>
      <c r="D655" s="112"/>
      <c r="E655" s="112"/>
    </row>
    <row r="656" spans="3:5" ht="15.75" customHeight="1" x14ac:dyDescent="0.25">
      <c r="C656" s="112"/>
      <c r="D656" s="112"/>
      <c r="E656" s="112"/>
    </row>
    <row r="657" spans="3:5" ht="15.75" customHeight="1" x14ac:dyDescent="0.25">
      <c r="C657" s="112"/>
      <c r="D657" s="112"/>
      <c r="E657" s="112"/>
    </row>
    <row r="658" spans="3:5" ht="15.75" customHeight="1" x14ac:dyDescent="0.25">
      <c r="C658" s="112"/>
      <c r="D658" s="112"/>
      <c r="E658" s="112"/>
    </row>
    <row r="659" spans="3:5" ht="15.75" customHeight="1" x14ac:dyDescent="0.25">
      <c r="C659" s="112"/>
      <c r="D659" s="112"/>
      <c r="E659" s="112"/>
    </row>
    <row r="660" spans="3:5" ht="15.75" customHeight="1" x14ac:dyDescent="0.25">
      <c r="C660" s="112"/>
      <c r="D660" s="112"/>
      <c r="E660" s="112"/>
    </row>
    <row r="661" spans="3:5" ht="15.75" customHeight="1" x14ac:dyDescent="0.25">
      <c r="C661" s="112"/>
      <c r="D661" s="112"/>
      <c r="E661" s="112"/>
    </row>
    <row r="662" spans="3:5" ht="15.75" customHeight="1" x14ac:dyDescent="0.25">
      <c r="C662" s="112"/>
      <c r="D662" s="112"/>
      <c r="E662" s="112"/>
    </row>
    <row r="663" spans="3:5" ht="15.75" customHeight="1" x14ac:dyDescent="0.25">
      <c r="C663" s="112"/>
      <c r="D663" s="112"/>
      <c r="E663" s="112"/>
    </row>
    <row r="664" spans="3:5" ht="15.75" customHeight="1" x14ac:dyDescent="0.25">
      <c r="C664" s="112"/>
      <c r="D664" s="112"/>
      <c r="E664" s="112"/>
    </row>
    <row r="665" spans="3:5" ht="15.75" customHeight="1" x14ac:dyDescent="0.25">
      <c r="C665" s="112"/>
      <c r="D665" s="112"/>
      <c r="E665" s="112"/>
    </row>
    <row r="666" spans="3:5" ht="15.75" customHeight="1" x14ac:dyDescent="0.25">
      <c r="C666" s="112"/>
      <c r="D666" s="112"/>
      <c r="E666" s="112"/>
    </row>
    <row r="667" spans="3:5" ht="15.75" customHeight="1" x14ac:dyDescent="0.25">
      <c r="C667" s="112"/>
      <c r="D667" s="112"/>
      <c r="E667" s="112"/>
    </row>
    <row r="668" spans="3:5" ht="15.75" customHeight="1" x14ac:dyDescent="0.25">
      <c r="C668" s="112"/>
      <c r="D668" s="112"/>
      <c r="E668" s="112"/>
    </row>
    <row r="669" spans="3:5" ht="15.75" customHeight="1" x14ac:dyDescent="0.25">
      <c r="C669" s="112"/>
      <c r="D669" s="112"/>
      <c r="E669" s="112"/>
    </row>
    <row r="670" spans="3:5" ht="15.75" customHeight="1" x14ac:dyDescent="0.25">
      <c r="C670" s="112"/>
      <c r="D670" s="112"/>
      <c r="E670" s="112"/>
    </row>
    <row r="671" spans="3:5" ht="15.75" customHeight="1" x14ac:dyDescent="0.25">
      <c r="C671" s="112"/>
      <c r="D671" s="112"/>
      <c r="E671" s="112"/>
    </row>
    <row r="672" spans="3:5" ht="15.75" customHeight="1" x14ac:dyDescent="0.25">
      <c r="C672" s="112"/>
      <c r="D672" s="112"/>
      <c r="E672" s="112"/>
    </row>
    <row r="673" spans="3:5" ht="15.75" customHeight="1" x14ac:dyDescent="0.25">
      <c r="C673" s="112"/>
      <c r="D673" s="112"/>
      <c r="E673" s="112"/>
    </row>
    <row r="674" spans="3:5" ht="15.75" customHeight="1" x14ac:dyDescent="0.25">
      <c r="C674" s="112"/>
      <c r="D674" s="112"/>
      <c r="E674" s="112"/>
    </row>
    <row r="675" spans="3:5" ht="15.75" customHeight="1" x14ac:dyDescent="0.25">
      <c r="C675" s="112"/>
      <c r="D675" s="112"/>
      <c r="E675" s="112"/>
    </row>
    <row r="676" spans="3:5" ht="15.75" customHeight="1" x14ac:dyDescent="0.25">
      <c r="C676" s="112"/>
      <c r="D676" s="112"/>
      <c r="E676" s="112"/>
    </row>
    <row r="677" spans="3:5" ht="15.75" customHeight="1" x14ac:dyDescent="0.25">
      <c r="C677" s="112"/>
      <c r="D677" s="112"/>
      <c r="E677" s="112"/>
    </row>
    <row r="678" spans="3:5" ht="15.75" customHeight="1" x14ac:dyDescent="0.25">
      <c r="C678" s="112"/>
      <c r="D678" s="112"/>
      <c r="E678" s="112"/>
    </row>
    <row r="679" spans="3:5" ht="15.75" customHeight="1" x14ac:dyDescent="0.25">
      <c r="C679" s="112"/>
      <c r="D679" s="112"/>
      <c r="E679" s="112"/>
    </row>
    <row r="680" spans="3:5" ht="15.75" customHeight="1" x14ac:dyDescent="0.25">
      <c r="C680" s="112"/>
      <c r="D680" s="112"/>
      <c r="E680" s="112"/>
    </row>
    <row r="681" spans="3:5" ht="15.75" customHeight="1" x14ac:dyDescent="0.25">
      <c r="C681" s="112"/>
      <c r="D681" s="112"/>
      <c r="E681" s="112"/>
    </row>
    <row r="682" spans="3:5" ht="15.75" customHeight="1" x14ac:dyDescent="0.25">
      <c r="C682" s="112"/>
      <c r="D682" s="112"/>
      <c r="E682" s="112"/>
    </row>
    <row r="683" spans="3:5" ht="15.75" customHeight="1" x14ac:dyDescent="0.25">
      <c r="C683" s="112"/>
      <c r="D683" s="112"/>
      <c r="E683" s="112"/>
    </row>
    <row r="684" spans="3:5" ht="15.75" customHeight="1" x14ac:dyDescent="0.25">
      <c r="C684" s="112"/>
      <c r="D684" s="112"/>
      <c r="E684" s="112"/>
    </row>
    <row r="685" spans="3:5" ht="15.75" customHeight="1" x14ac:dyDescent="0.25">
      <c r="C685" s="112"/>
      <c r="D685" s="112"/>
      <c r="E685" s="112"/>
    </row>
    <row r="686" spans="3:5" ht="15.75" customHeight="1" x14ac:dyDescent="0.25">
      <c r="C686" s="112"/>
      <c r="D686" s="112"/>
      <c r="E686" s="112"/>
    </row>
    <row r="687" spans="3:5" ht="15.75" customHeight="1" x14ac:dyDescent="0.25">
      <c r="C687" s="112"/>
      <c r="D687" s="112"/>
      <c r="E687" s="112"/>
    </row>
    <row r="688" spans="3:5" ht="15.75" customHeight="1" x14ac:dyDescent="0.25">
      <c r="C688" s="112"/>
      <c r="D688" s="112"/>
      <c r="E688" s="112"/>
    </row>
    <row r="689" spans="3:5" ht="15.75" customHeight="1" x14ac:dyDescent="0.25">
      <c r="C689" s="112"/>
      <c r="D689" s="112"/>
      <c r="E689" s="112"/>
    </row>
    <row r="690" spans="3:5" ht="15.75" customHeight="1" x14ac:dyDescent="0.25">
      <c r="C690" s="112"/>
      <c r="D690" s="112"/>
      <c r="E690" s="112"/>
    </row>
    <row r="691" spans="3:5" ht="15.75" customHeight="1" x14ac:dyDescent="0.25">
      <c r="C691" s="112"/>
      <c r="D691" s="112"/>
      <c r="E691" s="112"/>
    </row>
    <row r="692" spans="3:5" ht="15.75" customHeight="1" x14ac:dyDescent="0.25">
      <c r="C692" s="112"/>
      <c r="D692" s="112"/>
      <c r="E692" s="112"/>
    </row>
    <row r="693" spans="3:5" ht="15.75" customHeight="1" x14ac:dyDescent="0.25">
      <c r="C693" s="112"/>
      <c r="D693" s="112"/>
      <c r="E693" s="112"/>
    </row>
    <row r="694" spans="3:5" ht="15.75" customHeight="1" x14ac:dyDescent="0.25">
      <c r="C694" s="112"/>
      <c r="D694" s="112"/>
      <c r="E694" s="112"/>
    </row>
    <row r="695" spans="3:5" ht="15.75" customHeight="1" x14ac:dyDescent="0.25">
      <c r="C695" s="112"/>
      <c r="D695" s="112"/>
      <c r="E695" s="112"/>
    </row>
    <row r="696" spans="3:5" ht="15.75" customHeight="1" x14ac:dyDescent="0.25">
      <c r="C696" s="112"/>
      <c r="D696" s="112"/>
      <c r="E696" s="112"/>
    </row>
    <row r="697" spans="3:5" ht="15.75" customHeight="1" x14ac:dyDescent="0.25">
      <c r="C697" s="112"/>
      <c r="D697" s="112"/>
      <c r="E697" s="112"/>
    </row>
    <row r="698" spans="3:5" ht="15.75" customHeight="1" x14ac:dyDescent="0.25">
      <c r="C698" s="112"/>
      <c r="D698" s="112"/>
      <c r="E698" s="112"/>
    </row>
    <row r="699" spans="3:5" ht="15.75" customHeight="1" x14ac:dyDescent="0.25">
      <c r="C699" s="112"/>
      <c r="D699" s="112"/>
      <c r="E699" s="112"/>
    </row>
    <row r="700" spans="3:5" ht="15.75" customHeight="1" x14ac:dyDescent="0.25">
      <c r="C700" s="112"/>
      <c r="D700" s="112"/>
      <c r="E700" s="112"/>
    </row>
    <row r="701" spans="3:5" ht="15.75" customHeight="1" x14ac:dyDescent="0.25">
      <c r="C701" s="112"/>
      <c r="D701" s="112"/>
      <c r="E701" s="112"/>
    </row>
    <row r="702" spans="3:5" ht="15.75" customHeight="1" x14ac:dyDescent="0.25">
      <c r="C702" s="112"/>
      <c r="D702" s="112"/>
      <c r="E702" s="112"/>
    </row>
    <row r="703" spans="3:5" ht="15.75" customHeight="1" x14ac:dyDescent="0.25">
      <c r="C703" s="112"/>
      <c r="D703" s="112"/>
      <c r="E703" s="112"/>
    </row>
    <row r="704" spans="3:5" ht="15.75" customHeight="1" x14ac:dyDescent="0.25">
      <c r="C704" s="112"/>
      <c r="D704" s="112"/>
      <c r="E704" s="112"/>
    </row>
    <row r="705" spans="3:5" ht="15.75" customHeight="1" x14ac:dyDescent="0.25">
      <c r="C705" s="112"/>
      <c r="D705" s="112"/>
      <c r="E705" s="112"/>
    </row>
    <row r="706" spans="3:5" ht="15.75" customHeight="1" x14ac:dyDescent="0.25">
      <c r="C706" s="112"/>
      <c r="D706" s="112"/>
      <c r="E706" s="112"/>
    </row>
    <row r="707" spans="3:5" ht="15.75" customHeight="1" x14ac:dyDescent="0.25">
      <c r="C707" s="112"/>
      <c r="D707" s="112"/>
      <c r="E707" s="112"/>
    </row>
    <row r="708" spans="3:5" ht="15.75" customHeight="1" x14ac:dyDescent="0.25">
      <c r="C708" s="112"/>
      <c r="D708" s="112"/>
      <c r="E708" s="112"/>
    </row>
    <row r="709" spans="3:5" ht="15.75" customHeight="1" x14ac:dyDescent="0.25">
      <c r="C709" s="112"/>
      <c r="D709" s="112"/>
      <c r="E709" s="112"/>
    </row>
    <row r="710" spans="3:5" ht="15.75" customHeight="1" x14ac:dyDescent="0.25">
      <c r="C710" s="112"/>
      <c r="D710" s="112"/>
      <c r="E710" s="112"/>
    </row>
    <row r="711" spans="3:5" ht="15.75" customHeight="1" x14ac:dyDescent="0.25">
      <c r="C711" s="112"/>
      <c r="D711" s="112"/>
      <c r="E711" s="112"/>
    </row>
    <row r="712" spans="3:5" ht="15.75" customHeight="1" x14ac:dyDescent="0.25">
      <c r="C712" s="112"/>
      <c r="D712" s="112"/>
      <c r="E712" s="112"/>
    </row>
    <row r="713" spans="3:5" ht="15.75" customHeight="1" x14ac:dyDescent="0.25">
      <c r="C713" s="112"/>
      <c r="D713" s="112"/>
      <c r="E713" s="112"/>
    </row>
    <row r="714" spans="3:5" ht="15.75" customHeight="1" x14ac:dyDescent="0.25">
      <c r="C714" s="112"/>
      <c r="D714" s="112"/>
      <c r="E714" s="112"/>
    </row>
    <row r="715" spans="3:5" ht="15.75" customHeight="1" x14ac:dyDescent="0.25">
      <c r="C715" s="112"/>
      <c r="D715" s="112"/>
      <c r="E715" s="112"/>
    </row>
    <row r="716" spans="3:5" ht="15.75" customHeight="1" x14ac:dyDescent="0.25">
      <c r="C716" s="112"/>
      <c r="D716" s="112"/>
      <c r="E716" s="112"/>
    </row>
    <row r="717" spans="3:5" ht="15.75" customHeight="1" x14ac:dyDescent="0.25">
      <c r="C717" s="112"/>
      <c r="D717" s="112"/>
      <c r="E717" s="112"/>
    </row>
    <row r="718" spans="3:5" ht="15.75" customHeight="1" x14ac:dyDescent="0.25">
      <c r="C718" s="112"/>
      <c r="D718" s="112"/>
      <c r="E718" s="112"/>
    </row>
    <row r="719" spans="3:5" ht="15.75" customHeight="1" x14ac:dyDescent="0.25">
      <c r="C719" s="112"/>
      <c r="D719" s="112"/>
      <c r="E719" s="112"/>
    </row>
    <row r="720" spans="3:5" ht="15.75" customHeight="1" x14ac:dyDescent="0.25">
      <c r="C720" s="112"/>
      <c r="D720" s="112"/>
      <c r="E720" s="112"/>
    </row>
    <row r="721" spans="3:5" ht="15.75" customHeight="1" x14ac:dyDescent="0.25">
      <c r="C721" s="112"/>
      <c r="D721" s="112"/>
      <c r="E721" s="112"/>
    </row>
    <row r="722" spans="3:5" ht="15.75" customHeight="1" x14ac:dyDescent="0.25">
      <c r="C722" s="112"/>
      <c r="D722" s="112"/>
      <c r="E722" s="112"/>
    </row>
    <row r="723" spans="3:5" ht="15.75" customHeight="1" x14ac:dyDescent="0.25">
      <c r="C723" s="112"/>
      <c r="D723" s="112"/>
      <c r="E723" s="112"/>
    </row>
    <row r="724" spans="3:5" ht="15.75" customHeight="1" x14ac:dyDescent="0.25">
      <c r="C724" s="112"/>
      <c r="D724" s="112"/>
      <c r="E724" s="112"/>
    </row>
    <row r="725" spans="3:5" ht="15.75" customHeight="1" x14ac:dyDescent="0.25">
      <c r="C725" s="112"/>
      <c r="D725" s="112"/>
      <c r="E725" s="112"/>
    </row>
    <row r="726" spans="3:5" ht="15.75" customHeight="1" x14ac:dyDescent="0.25">
      <c r="C726" s="112"/>
      <c r="D726" s="112"/>
      <c r="E726" s="112"/>
    </row>
    <row r="727" spans="3:5" ht="15.75" customHeight="1" x14ac:dyDescent="0.25">
      <c r="C727" s="112"/>
      <c r="D727" s="112"/>
      <c r="E727" s="112"/>
    </row>
    <row r="728" spans="3:5" ht="15.75" customHeight="1" x14ac:dyDescent="0.25">
      <c r="C728" s="112"/>
      <c r="D728" s="112"/>
      <c r="E728" s="112"/>
    </row>
    <row r="729" spans="3:5" ht="15.75" customHeight="1" x14ac:dyDescent="0.25">
      <c r="C729" s="112"/>
      <c r="D729" s="112"/>
      <c r="E729" s="112"/>
    </row>
    <row r="730" spans="3:5" ht="15.75" customHeight="1" x14ac:dyDescent="0.25">
      <c r="C730" s="112"/>
      <c r="D730" s="112"/>
      <c r="E730" s="112"/>
    </row>
    <row r="731" spans="3:5" ht="15.75" customHeight="1" x14ac:dyDescent="0.25">
      <c r="C731" s="112"/>
      <c r="D731" s="112"/>
      <c r="E731" s="112"/>
    </row>
    <row r="732" spans="3:5" ht="15.75" customHeight="1" x14ac:dyDescent="0.25">
      <c r="C732" s="112"/>
      <c r="D732" s="112"/>
      <c r="E732" s="112"/>
    </row>
    <row r="733" spans="3:5" ht="15.75" customHeight="1" x14ac:dyDescent="0.25">
      <c r="C733" s="112"/>
      <c r="D733" s="112"/>
      <c r="E733" s="112"/>
    </row>
    <row r="734" spans="3:5" ht="15.75" customHeight="1" x14ac:dyDescent="0.25">
      <c r="C734" s="112"/>
      <c r="D734" s="112"/>
      <c r="E734" s="112"/>
    </row>
    <row r="735" spans="3:5" ht="15.75" customHeight="1" x14ac:dyDescent="0.25">
      <c r="C735" s="112"/>
      <c r="D735" s="112"/>
      <c r="E735" s="112"/>
    </row>
    <row r="736" spans="3:5" ht="15.75" customHeight="1" x14ac:dyDescent="0.25">
      <c r="C736" s="112"/>
      <c r="D736" s="112"/>
      <c r="E736" s="112"/>
    </row>
    <row r="737" spans="3:5" ht="15.75" customHeight="1" x14ac:dyDescent="0.25">
      <c r="C737" s="112"/>
      <c r="D737" s="112"/>
      <c r="E737" s="112"/>
    </row>
    <row r="738" spans="3:5" ht="15.75" customHeight="1" x14ac:dyDescent="0.25">
      <c r="C738" s="112"/>
      <c r="D738" s="112"/>
      <c r="E738" s="112"/>
    </row>
    <row r="739" spans="3:5" ht="15.75" customHeight="1" x14ac:dyDescent="0.25">
      <c r="C739" s="112"/>
      <c r="D739" s="112"/>
      <c r="E739" s="112"/>
    </row>
    <row r="740" spans="3:5" ht="15.75" customHeight="1" x14ac:dyDescent="0.25">
      <c r="C740" s="112"/>
      <c r="D740" s="112"/>
      <c r="E740" s="112"/>
    </row>
    <row r="741" spans="3:5" ht="15.75" customHeight="1" x14ac:dyDescent="0.25">
      <c r="C741" s="112"/>
      <c r="D741" s="112"/>
      <c r="E741" s="112"/>
    </row>
    <row r="742" spans="3:5" ht="15.75" customHeight="1" x14ac:dyDescent="0.25">
      <c r="C742" s="112"/>
      <c r="D742" s="112"/>
      <c r="E742" s="112"/>
    </row>
    <row r="743" spans="3:5" ht="15.75" customHeight="1" x14ac:dyDescent="0.25">
      <c r="C743" s="112"/>
      <c r="D743" s="112"/>
      <c r="E743" s="112"/>
    </row>
    <row r="744" spans="3:5" ht="15.75" customHeight="1" x14ac:dyDescent="0.25">
      <c r="C744" s="112"/>
      <c r="D744" s="112"/>
      <c r="E744" s="112"/>
    </row>
    <row r="745" spans="3:5" ht="15.75" customHeight="1" x14ac:dyDescent="0.25">
      <c r="C745" s="112"/>
      <c r="D745" s="112"/>
      <c r="E745" s="112"/>
    </row>
    <row r="746" spans="3:5" ht="15.75" customHeight="1" x14ac:dyDescent="0.25">
      <c r="C746" s="112"/>
      <c r="D746" s="112"/>
      <c r="E746" s="112"/>
    </row>
    <row r="747" spans="3:5" ht="15.75" customHeight="1" x14ac:dyDescent="0.25">
      <c r="C747" s="112"/>
      <c r="D747" s="112"/>
      <c r="E747" s="112"/>
    </row>
    <row r="748" spans="3:5" ht="15.75" customHeight="1" x14ac:dyDescent="0.25">
      <c r="C748" s="112"/>
      <c r="D748" s="112"/>
      <c r="E748" s="112"/>
    </row>
    <row r="749" spans="3:5" ht="15.75" customHeight="1" x14ac:dyDescent="0.25">
      <c r="C749" s="112"/>
      <c r="D749" s="112"/>
      <c r="E749" s="112"/>
    </row>
    <row r="750" spans="3:5" ht="15.75" customHeight="1" x14ac:dyDescent="0.25">
      <c r="C750" s="112"/>
      <c r="D750" s="112"/>
      <c r="E750" s="112"/>
    </row>
    <row r="751" spans="3:5" ht="15.75" customHeight="1" x14ac:dyDescent="0.25">
      <c r="C751" s="112"/>
      <c r="D751" s="112"/>
      <c r="E751" s="112"/>
    </row>
    <row r="752" spans="3:5" ht="15.75" customHeight="1" x14ac:dyDescent="0.25">
      <c r="C752" s="112"/>
      <c r="D752" s="112"/>
      <c r="E752" s="112"/>
    </row>
    <row r="753" spans="3:5" ht="15.75" customHeight="1" x14ac:dyDescent="0.25">
      <c r="C753" s="112"/>
      <c r="D753" s="112"/>
      <c r="E753" s="112"/>
    </row>
    <row r="754" spans="3:5" ht="15.75" customHeight="1" x14ac:dyDescent="0.25">
      <c r="C754" s="112"/>
      <c r="D754" s="112"/>
      <c r="E754" s="112"/>
    </row>
    <row r="755" spans="3:5" ht="15.75" customHeight="1" x14ac:dyDescent="0.25">
      <c r="C755" s="112"/>
      <c r="D755" s="112"/>
      <c r="E755" s="112"/>
    </row>
    <row r="756" spans="3:5" ht="15.75" customHeight="1" x14ac:dyDescent="0.25">
      <c r="C756" s="112"/>
      <c r="D756" s="112"/>
      <c r="E756" s="112"/>
    </row>
    <row r="757" spans="3:5" ht="15.75" customHeight="1" x14ac:dyDescent="0.25">
      <c r="C757" s="112"/>
      <c r="D757" s="112"/>
      <c r="E757" s="112"/>
    </row>
    <row r="758" spans="3:5" ht="15.75" customHeight="1" x14ac:dyDescent="0.25">
      <c r="C758" s="112"/>
      <c r="D758" s="112"/>
      <c r="E758" s="112"/>
    </row>
    <row r="759" spans="3:5" ht="15.75" customHeight="1" x14ac:dyDescent="0.25">
      <c r="C759" s="112"/>
      <c r="D759" s="112"/>
      <c r="E759" s="112"/>
    </row>
    <row r="760" spans="3:5" ht="15.75" customHeight="1" x14ac:dyDescent="0.25">
      <c r="C760" s="112"/>
      <c r="D760" s="112"/>
      <c r="E760" s="112"/>
    </row>
    <row r="761" spans="3:5" ht="15.75" customHeight="1" x14ac:dyDescent="0.25">
      <c r="C761" s="112"/>
      <c r="D761" s="112"/>
      <c r="E761" s="112"/>
    </row>
    <row r="762" spans="3:5" ht="15.75" customHeight="1" x14ac:dyDescent="0.25">
      <c r="C762" s="112"/>
      <c r="D762" s="112"/>
      <c r="E762" s="112"/>
    </row>
    <row r="763" spans="3:5" ht="15.75" customHeight="1" x14ac:dyDescent="0.25">
      <c r="C763" s="112"/>
      <c r="D763" s="112"/>
      <c r="E763" s="112"/>
    </row>
    <row r="764" spans="3:5" ht="15.75" customHeight="1" x14ac:dyDescent="0.25">
      <c r="C764" s="112"/>
      <c r="D764" s="112"/>
      <c r="E764" s="112"/>
    </row>
    <row r="765" spans="3:5" ht="15.75" customHeight="1" x14ac:dyDescent="0.25">
      <c r="C765" s="112"/>
      <c r="D765" s="112"/>
      <c r="E765" s="112"/>
    </row>
    <row r="766" spans="3:5" ht="15.75" customHeight="1" x14ac:dyDescent="0.25">
      <c r="C766" s="112"/>
      <c r="D766" s="112"/>
      <c r="E766" s="112"/>
    </row>
    <row r="767" spans="3:5" ht="15.75" customHeight="1" x14ac:dyDescent="0.25">
      <c r="C767" s="112"/>
      <c r="D767" s="112"/>
      <c r="E767" s="112"/>
    </row>
    <row r="768" spans="3:5" ht="15.75" customHeight="1" x14ac:dyDescent="0.25">
      <c r="C768" s="112"/>
      <c r="D768" s="112"/>
      <c r="E768" s="112"/>
    </row>
    <row r="769" spans="3:5" ht="15.75" customHeight="1" x14ac:dyDescent="0.25">
      <c r="C769" s="112"/>
      <c r="D769" s="112"/>
      <c r="E769" s="112"/>
    </row>
    <row r="770" spans="3:5" ht="15.75" customHeight="1" x14ac:dyDescent="0.25">
      <c r="C770" s="112"/>
      <c r="D770" s="112"/>
      <c r="E770" s="112"/>
    </row>
    <row r="771" spans="3:5" ht="15.75" customHeight="1" x14ac:dyDescent="0.25">
      <c r="C771" s="112"/>
      <c r="D771" s="112"/>
      <c r="E771" s="112"/>
    </row>
    <row r="772" spans="3:5" ht="15.75" customHeight="1" x14ac:dyDescent="0.25">
      <c r="C772" s="112"/>
      <c r="D772" s="112"/>
      <c r="E772" s="112"/>
    </row>
    <row r="773" spans="3:5" ht="15.75" customHeight="1" x14ac:dyDescent="0.25">
      <c r="C773" s="112"/>
      <c r="D773" s="112"/>
      <c r="E773" s="112"/>
    </row>
    <row r="774" spans="3:5" ht="15.75" customHeight="1" x14ac:dyDescent="0.25">
      <c r="C774" s="112"/>
      <c r="D774" s="112"/>
      <c r="E774" s="112"/>
    </row>
    <row r="775" spans="3:5" ht="15.75" customHeight="1" x14ac:dyDescent="0.25">
      <c r="C775" s="112"/>
      <c r="D775" s="112"/>
      <c r="E775" s="112"/>
    </row>
    <row r="776" spans="3:5" ht="15.75" customHeight="1" x14ac:dyDescent="0.25">
      <c r="C776" s="112"/>
      <c r="D776" s="112"/>
      <c r="E776" s="112"/>
    </row>
    <row r="777" spans="3:5" ht="15.75" customHeight="1" x14ac:dyDescent="0.25">
      <c r="C777" s="112"/>
      <c r="D777" s="112"/>
      <c r="E777" s="112"/>
    </row>
    <row r="778" spans="3:5" ht="15.75" customHeight="1" x14ac:dyDescent="0.25">
      <c r="C778" s="112"/>
      <c r="D778" s="112"/>
      <c r="E778" s="112"/>
    </row>
    <row r="779" spans="3:5" ht="15.75" customHeight="1" x14ac:dyDescent="0.25">
      <c r="C779" s="112"/>
      <c r="D779" s="112"/>
      <c r="E779" s="112"/>
    </row>
    <row r="780" spans="3:5" ht="15.75" customHeight="1" x14ac:dyDescent="0.25">
      <c r="C780" s="112"/>
      <c r="D780" s="112"/>
      <c r="E780" s="112"/>
    </row>
    <row r="781" spans="3:5" ht="15.75" customHeight="1" x14ac:dyDescent="0.25">
      <c r="C781" s="112"/>
      <c r="D781" s="112"/>
      <c r="E781" s="112"/>
    </row>
    <row r="782" spans="3:5" ht="15.75" customHeight="1" x14ac:dyDescent="0.25">
      <c r="C782" s="112"/>
      <c r="D782" s="112"/>
      <c r="E782" s="112"/>
    </row>
    <row r="783" spans="3:5" ht="15.75" customHeight="1" x14ac:dyDescent="0.25">
      <c r="C783" s="112"/>
      <c r="D783" s="112"/>
      <c r="E783" s="112"/>
    </row>
    <row r="784" spans="3:5" ht="15.75" customHeight="1" x14ac:dyDescent="0.25">
      <c r="C784" s="112"/>
      <c r="D784" s="112"/>
      <c r="E784" s="112"/>
    </row>
    <row r="785" spans="3:5" ht="15.75" customHeight="1" x14ac:dyDescent="0.25">
      <c r="C785" s="112"/>
      <c r="D785" s="112"/>
      <c r="E785" s="112"/>
    </row>
    <row r="786" spans="3:5" ht="15.75" customHeight="1" x14ac:dyDescent="0.25">
      <c r="C786" s="112"/>
      <c r="D786" s="112"/>
      <c r="E786" s="112"/>
    </row>
    <row r="787" spans="3:5" ht="15.75" customHeight="1" x14ac:dyDescent="0.25">
      <c r="C787" s="112"/>
      <c r="D787" s="112"/>
      <c r="E787" s="112"/>
    </row>
    <row r="788" spans="3:5" ht="15.75" customHeight="1" x14ac:dyDescent="0.25">
      <c r="C788" s="112"/>
      <c r="D788" s="112"/>
      <c r="E788" s="112"/>
    </row>
    <row r="789" spans="3:5" ht="15.75" customHeight="1" x14ac:dyDescent="0.25">
      <c r="C789" s="112"/>
      <c r="D789" s="112"/>
      <c r="E789" s="112"/>
    </row>
    <row r="790" spans="3:5" ht="15.75" customHeight="1" x14ac:dyDescent="0.25">
      <c r="C790" s="112"/>
      <c r="D790" s="112"/>
      <c r="E790" s="112"/>
    </row>
    <row r="791" spans="3:5" ht="15.75" customHeight="1" x14ac:dyDescent="0.25">
      <c r="C791" s="112"/>
      <c r="D791" s="112"/>
      <c r="E791" s="112"/>
    </row>
    <row r="792" spans="3:5" ht="15.75" customHeight="1" x14ac:dyDescent="0.25">
      <c r="C792" s="112"/>
      <c r="D792" s="112"/>
      <c r="E792" s="112"/>
    </row>
    <row r="793" spans="3:5" ht="15.75" customHeight="1" x14ac:dyDescent="0.25">
      <c r="C793" s="112"/>
      <c r="D793" s="112"/>
      <c r="E793" s="112"/>
    </row>
    <row r="794" spans="3:5" ht="15.75" customHeight="1" x14ac:dyDescent="0.25">
      <c r="C794" s="112"/>
      <c r="D794" s="112"/>
      <c r="E794" s="112"/>
    </row>
    <row r="795" spans="3:5" ht="15.75" customHeight="1" x14ac:dyDescent="0.25">
      <c r="C795" s="112"/>
      <c r="D795" s="112"/>
      <c r="E795" s="112"/>
    </row>
    <row r="796" spans="3:5" ht="15.75" customHeight="1" x14ac:dyDescent="0.25">
      <c r="C796" s="112"/>
      <c r="D796" s="112"/>
      <c r="E796" s="112"/>
    </row>
    <row r="797" spans="3:5" ht="15.75" customHeight="1" x14ac:dyDescent="0.25">
      <c r="C797" s="112"/>
      <c r="D797" s="112"/>
      <c r="E797" s="112"/>
    </row>
    <row r="798" spans="3:5" ht="15.75" customHeight="1" x14ac:dyDescent="0.25">
      <c r="C798" s="112"/>
      <c r="D798" s="112"/>
      <c r="E798" s="112"/>
    </row>
    <row r="799" spans="3:5" ht="15.75" customHeight="1" x14ac:dyDescent="0.25">
      <c r="C799" s="112"/>
      <c r="D799" s="112"/>
      <c r="E799" s="112"/>
    </row>
    <row r="800" spans="3:5" ht="15.75" customHeight="1" x14ac:dyDescent="0.25">
      <c r="C800" s="112"/>
      <c r="D800" s="112"/>
      <c r="E800" s="112"/>
    </row>
    <row r="801" spans="3:5" ht="15.75" customHeight="1" x14ac:dyDescent="0.25">
      <c r="C801" s="112"/>
      <c r="D801" s="112"/>
      <c r="E801" s="112"/>
    </row>
    <row r="802" spans="3:5" ht="15.75" customHeight="1" x14ac:dyDescent="0.25">
      <c r="C802" s="112"/>
      <c r="D802" s="112"/>
      <c r="E802" s="112"/>
    </row>
    <row r="803" spans="3:5" ht="15.75" customHeight="1" x14ac:dyDescent="0.25">
      <c r="C803" s="112"/>
      <c r="D803" s="112"/>
      <c r="E803" s="112"/>
    </row>
    <row r="804" spans="3:5" ht="15.75" customHeight="1" x14ac:dyDescent="0.25">
      <c r="C804" s="112"/>
      <c r="D804" s="112"/>
      <c r="E804" s="112"/>
    </row>
    <row r="805" spans="3:5" ht="15.75" customHeight="1" x14ac:dyDescent="0.25">
      <c r="C805" s="112"/>
      <c r="D805" s="112"/>
      <c r="E805" s="112"/>
    </row>
    <row r="806" spans="3:5" ht="15.75" customHeight="1" x14ac:dyDescent="0.25">
      <c r="C806" s="112"/>
      <c r="D806" s="112"/>
      <c r="E806" s="112"/>
    </row>
    <row r="807" spans="3:5" ht="15.75" customHeight="1" x14ac:dyDescent="0.25">
      <c r="C807" s="112"/>
      <c r="D807" s="112"/>
      <c r="E807" s="112"/>
    </row>
    <row r="808" spans="3:5" ht="15.75" customHeight="1" x14ac:dyDescent="0.25">
      <c r="C808" s="112"/>
      <c r="D808" s="112"/>
      <c r="E808" s="112"/>
    </row>
    <row r="809" spans="3:5" ht="15.75" customHeight="1" x14ac:dyDescent="0.25">
      <c r="C809" s="112"/>
      <c r="D809" s="112"/>
      <c r="E809" s="112"/>
    </row>
    <row r="810" spans="3:5" ht="15.75" customHeight="1" x14ac:dyDescent="0.25">
      <c r="C810" s="112"/>
      <c r="D810" s="112"/>
      <c r="E810" s="112"/>
    </row>
    <row r="811" spans="3:5" ht="15.75" customHeight="1" x14ac:dyDescent="0.25">
      <c r="C811" s="112"/>
      <c r="D811" s="112"/>
      <c r="E811" s="112"/>
    </row>
    <row r="812" spans="3:5" ht="15.75" customHeight="1" x14ac:dyDescent="0.25">
      <c r="C812" s="112"/>
      <c r="D812" s="112"/>
      <c r="E812" s="112"/>
    </row>
    <row r="813" spans="3:5" ht="15.75" customHeight="1" x14ac:dyDescent="0.25">
      <c r="C813" s="112"/>
      <c r="D813" s="112"/>
      <c r="E813" s="112"/>
    </row>
    <row r="814" spans="3:5" ht="15.75" customHeight="1" x14ac:dyDescent="0.25">
      <c r="C814" s="112"/>
      <c r="D814" s="112"/>
      <c r="E814" s="112"/>
    </row>
    <row r="815" spans="3:5" ht="15.75" customHeight="1" x14ac:dyDescent="0.25">
      <c r="C815" s="112"/>
      <c r="D815" s="112"/>
      <c r="E815" s="112"/>
    </row>
    <row r="816" spans="3:5" ht="15.75" customHeight="1" x14ac:dyDescent="0.25">
      <c r="C816" s="112"/>
      <c r="D816" s="112"/>
      <c r="E816" s="112"/>
    </row>
    <row r="817" spans="3:5" ht="15.75" customHeight="1" x14ac:dyDescent="0.25">
      <c r="C817" s="112"/>
      <c r="D817" s="112"/>
      <c r="E817" s="112"/>
    </row>
    <row r="818" spans="3:5" ht="15.75" customHeight="1" x14ac:dyDescent="0.25">
      <c r="C818" s="112"/>
      <c r="D818" s="112"/>
      <c r="E818" s="112"/>
    </row>
    <row r="819" spans="3:5" ht="15.75" customHeight="1" x14ac:dyDescent="0.25">
      <c r="C819" s="112"/>
      <c r="D819" s="112"/>
      <c r="E819" s="112"/>
    </row>
    <row r="820" spans="3:5" ht="15.75" customHeight="1" x14ac:dyDescent="0.25">
      <c r="C820" s="112"/>
      <c r="D820" s="112"/>
      <c r="E820" s="112"/>
    </row>
    <row r="821" spans="3:5" ht="15.75" customHeight="1" x14ac:dyDescent="0.25">
      <c r="C821" s="112"/>
      <c r="D821" s="112"/>
      <c r="E821" s="112"/>
    </row>
    <row r="822" spans="3:5" ht="15.75" customHeight="1" x14ac:dyDescent="0.25">
      <c r="C822" s="112"/>
      <c r="D822" s="112"/>
      <c r="E822" s="112"/>
    </row>
    <row r="823" spans="3:5" ht="15.75" customHeight="1" x14ac:dyDescent="0.25">
      <c r="C823" s="112"/>
      <c r="D823" s="112"/>
      <c r="E823" s="112"/>
    </row>
    <row r="824" spans="3:5" ht="15.75" customHeight="1" x14ac:dyDescent="0.25">
      <c r="C824" s="112"/>
      <c r="D824" s="112"/>
      <c r="E824" s="112"/>
    </row>
    <row r="825" spans="3:5" ht="15.75" customHeight="1" x14ac:dyDescent="0.25">
      <c r="C825" s="112"/>
      <c r="D825" s="112"/>
      <c r="E825" s="112"/>
    </row>
    <row r="826" spans="3:5" ht="15.75" customHeight="1" x14ac:dyDescent="0.25">
      <c r="C826" s="112"/>
      <c r="D826" s="112"/>
      <c r="E826" s="112"/>
    </row>
    <row r="827" spans="3:5" ht="15.75" customHeight="1" x14ac:dyDescent="0.25">
      <c r="C827" s="112"/>
      <c r="D827" s="112"/>
      <c r="E827" s="112"/>
    </row>
    <row r="828" spans="3:5" ht="15.75" customHeight="1" x14ac:dyDescent="0.25">
      <c r="C828" s="112"/>
      <c r="D828" s="112"/>
      <c r="E828" s="112"/>
    </row>
    <row r="829" spans="3:5" ht="15.75" customHeight="1" x14ac:dyDescent="0.25">
      <c r="C829" s="112"/>
      <c r="D829" s="112"/>
      <c r="E829" s="112"/>
    </row>
    <row r="830" spans="3:5" ht="15.75" customHeight="1" x14ac:dyDescent="0.25">
      <c r="C830" s="112"/>
      <c r="D830" s="112"/>
      <c r="E830" s="112"/>
    </row>
    <row r="831" spans="3:5" ht="15.75" customHeight="1" x14ac:dyDescent="0.25">
      <c r="C831" s="112"/>
      <c r="D831" s="112"/>
      <c r="E831" s="112"/>
    </row>
    <row r="832" spans="3:5" ht="15.75" customHeight="1" x14ac:dyDescent="0.25">
      <c r="C832" s="112"/>
      <c r="D832" s="112"/>
      <c r="E832" s="112"/>
    </row>
    <row r="833" spans="3:5" ht="15.75" customHeight="1" x14ac:dyDescent="0.25">
      <c r="C833" s="112"/>
      <c r="D833" s="112"/>
      <c r="E833" s="112"/>
    </row>
    <row r="834" spans="3:5" ht="15.75" customHeight="1" x14ac:dyDescent="0.25">
      <c r="C834" s="112"/>
      <c r="D834" s="112"/>
      <c r="E834" s="112"/>
    </row>
    <row r="835" spans="3:5" ht="15.75" customHeight="1" x14ac:dyDescent="0.25">
      <c r="C835" s="112"/>
      <c r="D835" s="112"/>
      <c r="E835" s="112"/>
    </row>
    <row r="836" spans="3:5" ht="15.75" customHeight="1" x14ac:dyDescent="0.25">
      <c r="C836" s="112"/>
      <c r="D836" s="112"/>
      <c r="E836" s="112"/>
    </row>
    <row r="837" spans="3:5" ht="15.75" customHeight="1" x14ac:dyDescent="0.25">
      <c r="C837" s="112"/>
      <c r="D837" s="112"/>
      <c r="E837" s="112"/>
    </row>
    <row r="838" spans="3:5" ht="15.75" customHeight="1" x14ac:dyDescent="0.25">
      <c r="C838" s="112"/>
      <c r="D838" s="112"/>
      <c r="E838" s="112"/>
    </row>
    <row r="839" spans="3:5" ht="15.75" customHeight="1" x14ac:dyDescent="0.25">
      <c r="C839" s="112"/>
      <c r="D839" s="112"/>
      <c r="E839" s="112"/>
    </row>
    <row r="840" spans="3:5" ht="15.75" customHeight="1" x14ac:dyDescent="0.25">
      <c r="C840" s="112"/>
      <c r="D840" s="112"/>
      <c r="E840" s="112"/>
    </row>
    <row r="841" spans="3:5" ht="15.75" customHeight="1" x14ac:dyDescent="0.25">
      <c r="C841" s="112"/>
      <c r="D841" s="112"/>
      <c r="E841" s="112"/>
    </row>
    <row r="842" spans="3:5" ht="15.75" customHeight="1" x14ac:dyDescent="0.25">
      <c r="C842" s="112"/>
      <c r="D842" s="112"/>
      <c r="E842" s="112"/>
    </row>
    <row r="843" spans="3:5" ht="15.75" customHeight="1" x14ac:dyDescent="0.25">
      <c r="C843" s="112"/>
      <c r="D843" s="112"/>
      <c r="E843" s="112"/>
    </row>
    <row r="844" spans="3:5" ht="15.75" customHeight="1" x14ac:dyDescent="0.25">
      <c r="C844" s="112"/>
      <c r="D844" s="112"/>
      <c r="E844" s="112"/>
    </row>
    <row r="845" spans="3:5" ht="15.75" customHeight="1" x14ac:dyDescent="0.25">
      <c r="C845" s="112"/>
      <c r="D845" s="112"/>
      <c r="E845" s="112"/>
    </row>
    <row r="846" spans="3:5" ht="15.75" customHeight="1" x14ac:dyDescent="0.25">
      <c r="C846" s="112"/>
      <c r="D846" s="112"/>
      <c r="E846" s="112"/>
    </row>
    <row r="847" spans="3:5" ht="15.75" customHeight="1" x14ac:dyDescent="0.25">
      <c r="C847" s="112"/>
      <c r="D847" s="112"/>
      <c r="E847" s="112"/>
    </row>
    <row r="848" spans="3:5" ht="15.75" customHeight="1" x14ac:dyDescent="0.25">
      <c r="C848" s="112"/>
      <c r="D848" s="112"/>
      <c r="E848" s="112"/>
    </row>
    <row r="849" spans="3:5" ht="15.75" customHeight="1" x14ac:dyDescent="0.25">
      <c r="C849" s="112"/>
      <c r="D849" s="112"/>
      <c r="E849" s="112"/>
    </row>
    <row r="850" spans="3:5" ht="15.75" customHeight="1" x14ac:dyDescent="0.25">
      <c r="C850" s="112"/>
      <c r="D850" s="112"/>
      <c r="E850" s="112"/>
    </row>
    <row r="851" spans="3:5" ht="15.75" customHeight="1" x14ac:dyDescent="0.25">
      <c r="C851" s="112"/>
      <c r="D851" s="112"/>
      <c r="E851" s="112"/>
    </row>
    <row r="852" spans="3:5" ht="15.75" customHeight="1" x14ac:dyDescent="0.25">
      <c r="C852" s="112"/>
      <c r="D852" s="112"/>
      <c r="E852" s="112"/>
    </row>
    <row r="853" spans="3:5" ht="15.75" customHeight="1" x14ac:dyDescent="0.25">
      <c r="C853" s="112"/>
      <c r="D853" s="112"/>
      <c r="E853" s="112"/>
    </row>
    <row r="854" spans="3:5" ht="15.75" customHeight="1" x14ac:dyDescent="0.25">
      <c r="C854" s="112"/>
      <c r="D854" s="112"/>
      <c r="E854" s="112"/>
    </row>
    <row r="855" spans="3:5" ht="15.75" customHeight="1" x14ac:dyDescent="0.25">
      <c r="C855" s="112"/>
      <c r="D855" s="112"/>
      <c r="E855" s="112"/>
    </row>
    <row r="856" spans="3:5" ht="15.75" customHeight="1" x14ac:dyDescent="0.25">
      <c r="C856" s="112"/>
      <c r="D856" s="112"/>
      <c r="E856" s="112"/>
    </row>
    <row r="857" spans="3:5" ht="15.75" customHeight="1" x14ac:dyDescent="0.25">
      <c r="C857" s="112"/>
      <c r="D857" s="112"/>
      <c r="E857" s="112"/>
    </row>
    <row r="858" spans="3:5" ht="15.75" customHeight="1" x14ac:dyDescent="0.25">
      <c r="C858" s="112"/>
      <c r="D858" s="112"/>
      <c r="E858" s="112"/>
    </row>
    <row r="859" spans="3:5" ht="15.75" customHeight="1" x14ac:dyDescent="0.25">
      <c r="C859" s="112"/>
      <c r="D859" s="112"/>
      <c r="E859" s="112"/>
    </row>
    <row r="860" spans="3:5" ht="15.75" customHeight="1" x14ac:dyDescent="0.25">
      <c r="C860" s="112"/>
      <c r="D860" s="112"/>
      <c r="E860" s="112"/>
    </row>
    <row r="861" spans="3:5" ht="15.75" customHeight="1" x14ac:dyDescent="0.25">
      <c r="C861" s="112"/>
      <c r="D861" s="112"/>
      <c r="E861" s="112"/>
    </row>
    <row r="862" spans="3:5" ht="15.75" customHeight="1" x14ac:dyDescent="0.25">
      <c r="C862" s="112"/>
      <c r="D862" s="112"/>
      <c r="E862" s="112"/>
    </row>
    <row r="863" spans="3:5" ht="15.75" customHeight="1" x14ac:dyDescent="0.25">
      <c r="C863" s="112"/>
      <c r="D863" s="112"/>
      <c r="E863" s="112"/>
    </row>
    <row r="864" spans="3:5" ht="15.75" customHeight="1" x14ac:dyDescent="0.25">
      <c r="C864" s="112"/>
      <c r="D864" s="112"/>
      <c r="E864" s="112"/>
    </row>
    <row r="865" spans="3:5" ht="15.75" customHeight="1" x14ac:dyDescent="0.25">
      <c r="C865" s="112"/>
      <c r="D865" s="112"/>
      <c r="E865" s="112"/>
    </row>
    <row r="866" spans="3:5" ht="15.75" customHeight="1" x14ac:dyDescent="0.25">
      <c r="C866" s="112"/>
      <c r="D866" s="112"/>
      <c r="E866" s="112"/>
    </row>
    <row r="867" spans="3:5" ht="15.75" customHeight="1" x14ac:dyDescent="0.25">
      <c r="C867" s="112"/>
      <c r="D867" s="112"/>
      <c r="E867" s="112"/>
    </row>
    <row r="868" spans="3:5" ht="15.75" customHeight="1" x14ac:dyDescent="0.25">
      <c r="C868" s="112"/>
      <c r="D868" s="112"/>
      <c r="E868" s="112"/>
    </row>
    <row r="869" spans="3:5" ht="15.75" customHeight="1" x14ac:dyDescent="0.25">
      <c r="C869" s="112"/>
      <c r="D869" s="112"/>
      <c r="E869" s="112"/>
    </row>
    <row r="870" spans="3:5" ht="15.75" customHeight="1" x14ac:dyDescent="0.25">
      <c r="C870" s="112"/>
      <c r="D870" s="112"/>
      <c r="E870" s="112"/>
    </row>
    <row r="871" spans="3:5" ht="15.75" customHeight="1" x14ac:dyDescent="0.25">
      <c r="C871" s="112"/>
      <c r="D871" s="112"/>
      <c r="E871" s="112"/>
    </row>
    <row r="872" spans="3:5" ht="15.75" customHeight="1" x14ac:dyDescent="0.25">
      <c r="C872" s="112"/>
      <c r="D872" s="112"/>
      <c r="E872" s="112"/>
    </row>
    <row r="873" spans="3:5" ht="15.75" customHeight="1" x14ac:dyDescent="0.25">
      <c r="C873" s="112"/>
      <c r="D873" s="112"/>
      <c r="E873" s="112"/>
    </row>
    <row r="874" spans="3:5" ht="15.75" customHeight="1" x14ac:dyDescent="0.25">
      <c r="C874" s="112"/>
      <c r="D874" s="112"/>
      <c r="E874" s="112"/>
    </row>
    <row r="875" spans="3:5" ht="15.75" customHeight="1" x14ac:dyDescent="0.25">
      <c r="C875" s="112"/>
      <c r="D875" s="112"/>
      <c r="E875" s="112"/>
    </row>
    <row r="876" spans="3:5" ht="15.75" customHeight="1" x14ac:dyDescent="0.25">
      <c r="C876" s="112"/>
      <c r="D876" s="112"/>
      <c r="E876" s="112"/>
    </row>
    <row r="877" spans="3:5" ht="15.75" customHeight="1" x14ac:dyDescent="0.25">
      <c r="C877" s="112"/>
      <c r="D877" s="112"/>
      <c r="E877" s="112"/>
    </row>
    <row r="878" spans="3:5" ht="15.75" customHeight="1" x14ac:dyDescent="0.25">
      <c r="C878" s="112"/>
      <c r="D878" s="112"/>
      <c r="E878" s="112"/>
    </row>
    <row r="879" spans="3:5" ht="15.75" customHeight="1" x14ac:dyDescent="0.25">
      <c r="C879" s="112"/>
      <c r="D879" s="112"/>
      <c r="E879" s="112"/>
    </row>
    <row r="880" spans="3:5" ht="15.75" customHeight="1" x14ac:dyDescent="0.25">
      <c r="C880" s="112"/>
      <c r="D880" s="112"/>
      <c r="E880" s="112"/>
    </row>
    <row r="881" spans="3:5" ht="15.75" customHeight="1" x14ac:dyDescent="0.25">
      <c r="C881" s="112"/>
      <c r="D881" s="112"/>
      <c r="E881" s="112"/>
    </row>
    <row r="882" spans="3:5" ht="15.75" customHeight="1" x14ac:dyDescent="0.25">
      <c r="C882" s="112"/>
      <c r="D882" s="112"/>
      <c r="E882" s="112"/>
    </row>
    <row r="883" spans="3:5" ht="15.75" customHeight="1" x14ac:dyDescent="0.25">
      <c r="C883" s="112"/>
      <c r="D883" s="112"/>
      <c r="E883" s="112"/>
    </row>
    <row r="884" spans="3:5" ht="15.75" customHeight="1" x14ac:dyDescent="0.25">
      <c r="C884" s="112"/>
      <c r="D884" s="112"/>
      <c r="E884" s="112"/>
    </row>
    <row r="885" spans="3:5" ht="15.75" customHeight="1" x14ac:dyDescent="0.25">
      <c r="C885" s="112"/>
      <c r="D885" s="112"/>
      <c r="E885" s="112"/>
    </row>
    <row r="886" spans="3:5" ht="15.75" customHeight="1" x14ac:dyDescent="0.25">
      <c r="C886" s="112"/>
      <c r="D886" s="112"/>
      <c r="E886" s="112"/>
    </row>
    <row r="887" spans="3:5" ht="15.75" customHeight="1" x14ac:dyDescent="0.25">
      <c r="C887" s="112"/>
      <c r="D887" s="112"/>
      <c r="E887" s="112"/>
    </row>
    <row r="888" spans="3:5" ht="15.75" customHeight="1" x14ac:dyDescent="0.25">
      <c r="C888" s="112"/>
      <c r="D888" s="112"/>
      <c r="E888" s="112"/>
    </row>
    <row r="889" spans="3:5" ht="15.75" customHeight="1" x14ac:dyDescent="0.25">
      <c r="C889" s="112"/>
      <c r="D889" s="112"/>
      <c r="E889" s="112"/>
    </row>
    <row r="890" spans="3:5" ht="15.75" customHeight="1" x14ac:dyDescent="0.25">
      <c r="C890" s="112"/>
      <c r="D890" s="112"/>
      <c r="E890" s="112"/>
    </row>
    <row r="891" spans="3:5" ht="15.75" customHeight="1" x14ac:dyDescent="0.25">
      <c r="C891" s="112"/>
      <c r="D891" s="112"/>
      <c r="E891" s="112"/>
    </row>
    <row r="892" spans="3:5" ht="15.75" customHeight="1" x14ac:dyDescent="0.25">
      <c r="C892" s="112"/>
      <c r="D892" s="112"/>
      <c r="E892" s="112"/>
    </row>
    <row r="893" spans="3:5" ht="15.75" customHeight="1" x14ac:dyDescent="0.25">
      <c r="C893" s="112"/>
      <c r="D893" s="112"/>
      <c r="E893" s="112"/>
    </row>
    <row r="894" spans="3:5" ht="15.75" customHeight="1" x14ac:dyDescent="0.25">
      <c r="C894" s="112"/>
      <c r="D894" s="112"/>
      <c r="E894" s="112"/>
    </row>
    <row r="895" spans="3:5" ht="15.75" customHeight="1" x14ac:dyDescent="0.25">
      <c r="C895" s="112"/>
      <c r="D895" s="112"/>
      <c r="E895" s="112"/>
    </row>
    <row r="896" spans="3:5" ht="15.75" customHeight="1" x14ac:dyDescent="0.25">
      <c r="C896" s="112"/>
      <c r="D896" s="112"/>
      <c r="E896" s="112"/>
    </row>
    <row r="897" spans="3:5" ht="15.75" customHeight="1" x14ac:dyDescent="0.25">
      <c r="C897" s="112"/>
      <c r="D897" s="112"/>
      <c r="E897" s="112"/>
    </row>
    <row r="898" spans="3:5" ht="15.75" customHeight="1" x14ac:dyDescent="0.25">
      <c r="C898" s="112"/>
      <c r="D898" s="112"/>
      <c r="E898" s="112"/>
    </row>
    <row r="899" spans="3:5" ht="15.75" customHeight="1" x14ac:dyDescent="0.25">
      <c r="C899" s="112"/>
      <c r="D899" s="112"/>
      <c r="E899" s="112"/>
    </row>
    <row r="900" spans="3:5" ht="15.75" customHeight="1" x14ac:dyDescent="0.25">
      <c r="C900" s="112"/>
      <c r="D900" s="112"/>
      <c r="E900" s="112"/>
    </row>
    <row r="901" spans="3:5" ht="15.75" customHeight="1" x14ac:dyDescent="0.25">
      <c r="C901" s="112"/>
      <c r="D901" s="112"/>
      <c r="E901" s="112"/>
    </row>
    <row r="902" spans="3:5" ht="15.75" customHeight="1" x14ac:dyDescent="0.25">
      <c r="C902" s="112"/>
      <c r="D902" s="112"/>
      <c r="E902" s="112"/>
    </row>
    <row r="903" spans="3:5" ht="15.75" customHeight="1" x14ac:dyDescent="0.25">
      <c r="C903" s="112"/>
      <c r="D903" s="112"/>
      <c r="E903" s="112"/>
    </row>
    <row r="904" spans="3:5" ht="15.75" customHeight="1" x14ac:dyDescent="0.25">
      <c r="C904" s="112"/>
      <c r="D904" s="112"/>
      <c r="E904" s="112"/>
    </row>
    <row r="905" spans="3:5" ht="15.75" customHeight="1" x14ac:dyDescent="0.25">
      <c r="C905" s="112"/>
      <c r="D905" s="112"/>
      <c r="E905" s="112"/>
    </row>
    <row r="906" spans="3:5" ht="15.75" customHeight="1" x14ac:dyDescent="0.25">
      <c r="C906" s="112"/>
      <c r="D906" s="112"/>
      <c r="E906" s="112"/>
    </row>
    <row r="907" spans="3:5" ht="15.75" customHeight="1" x14ac:dyDescent="0.25">
      <c r="C907" s="112"/>
      <c r="D907" s="112"/>
      <c r="E907" s="112"/>
    </row>
    <row r="908" spans="3:5" ht="15.75" customHeight="1" x14ac:dyDescent="0.25">
      <c r="C908" s="112"/>
      <c r="D908" s="112"/>
      <c r="E908" s="112"/>
    </row>
    <row r="909" spans="3:5" ht="15.75" customHeight="1" x14ac:dyDescent="0.25">
      <c r="C909" s="112"/>
      <c r="D909" s="112"/>
      <c r="E909" s="112"/>
    </row>
    <row r="910" spans="3:5" ht="15.75" customHeight="1" x14ac:dyDescent="0.25">
      <c r="C910" s="112"/>
      <c r="D910" s="112"/>
      <c r="E910" s="112"/>
    </row>
    <row r="911" spans="3:5" ht="15.75" customHeight="1" x14ac:dyDescent="0.25">
      <c r="C911" s="112"/>
      <c r="D911" s="112"/>
      <c r="E911" s="112"/>
    </row>
    <row r="912" spans="3:5" ht="15.75" customHeight="1" x14ac:dyDescent="0.25">
      <c r="C912" s="112"/>
      <c r="D912" s="112"/>
      <c r="E912" s="112"/>
    </row>
    <row r="913" spans="3:5" ht="15.75" customHeight="1" x14ac:dyDescent="0.25">
      <c r="C913" s="112"/>
      <c r="D913" s="112"/>
      <c r="E913" s="112"/>
    </row>
    <row r="914" spans="3:5" ht="15.75" customHeight="1" x14ac:dyDescent="0.25">
      <c r="C914" s="112"/>
      <c r="D914" s="112"/>
      <c r="E914" s="112"/>
    </row>
    <row r="915" spans="3:5" ht="15.75" customHeight="1" x14ac:dyDescent="0.25">
      <c r="C915" s="112"/>
      <c r="D915" s="112"/>
      <c r="E915" s="112"/>
    </row>
    <row r="916" spans="3:5" ht="15.75" customHeight="1" x14ac:dyDescent="0.25">
      <c r="C916" s="112"/>
      <c r="D916" s="112"/>
      <c r="E916" s="112"/>
    </row>
    <row r="917" spans="3:5" ht="15.75" customHeight="1" x14ac:dyDescent="0.25">
      <c r="C917" s="112"/>
      <c r="D917" s="112"/>
      <c r="E917" s="112"/>
    </row>
    <row r="918" spans="3:5" ht="15.75" customHeight="1" x14ac:dyDescent="0.25">
      <c r="C918" s="112"/>
      <c r="D918" s="112"/>
      <c r="E918" s="112"/>
    </row>
    <row r="919" spans="3:5" ht="15.75" customHeight="1" x14ac:dyDescent="0.25">
      <c r="C919" s="112"/>
      <c r="D919" s="112"/>
      <c r="E919" s="112"/>
    </row>
    <row r="920" spans="3:5" ht="15.75" customHeight="1" x14ac:dyDescent="0.25">
      <c r="C920" s="112"/>
      <c r="D920" s="112"/>
      <c r="E920" s="112"/>
    </row>
    <row r="921" spans="3:5" ht="15.75" customHeight="1" x14ac:dyDescent="0.25">
      <c r="C921" s="112"/>
      <c r="D921" s="112"/>
      <c r="E921" s="112"/>
    </row>
    <row r="922" spans="3:5" ht="15.75" customHeight="1" x14ac:dyDescent="0.25">
      <c r="C922" s="112"/>
      <c r="D922" s="112"/>
      <c r="E922" s="112"/>
    </row>
    <row r="923" spans="3:5" ht="15.75" customHeight="1" x14ac:dyDescent="0.25">
      <c r="C923" s="112"/>
      <c r="D923" s="112"/>
      <c r="E923" s="112"/>
    </row>
    <row r="924" spans="3:5" ht="15.75" customHeight="1" x14ac:dyDescent="0.25">
      <c r="C924" s="112"/>
      <c r="D924" s="112"/>
      <c r="E924" s="112"/>
    </row>
    <row r="925" spans="3:5" ht="15.75" customHeight="1" x14ac:dyDescent="0.25">
      <c r="C925" s="112"/>
      <c r="D925" s="112"/>
      <c r="E925" s="112"/>
    </row>
    <row r="926" spans="3:5" ht="15.75" customHeight="1" x14ac:dyDescent="0.25">
      <c r="C926" s="112"/>
      <c r="D926" s="112"/>
      <c r="E926" s="112"/>
    </row>
    <row r="927" spans="3:5" ht="15.75" customHeight="1" x14ac:dyDescent="0.25">
      <c r="C927" s="112"/>
      <c r="D927" s="112"/>
      <c r="E927" s="112"/>
    </row>
    <row r="928" spans="3:5" ht="15.75" customHeight="1" x14ac:dyDescent="0.25">
      <c r="C928" s="112"/>
      <c r="D928" s="112"/>
      <c r="E928" s="112"/>
    </row>
    <row r="929" spans="3:5" ht="15.75" customHeight="1" x14ac:dyDescent="0.25">
      <c r="C929" s="112"/>
      <c r="D929" s="112"/>
      <c r="E929" s="112"/>
    </row>
    <row r="930" spans="3:5" ht="15.75" customHeight="1" x14ac:dyDescent="0.25">
      <c r="C930" s="112"/>
      <c r="D930" s="112"/>
      <c r="E930" s="112"/>
    </row>
    <row r="931" spans="3:5" ht="15.75" customHeight="1" x14ac:dyDescent="0.25">
      <c r="C931" s="112"/>
      <c r="D931" s="112"/>
      <c r="E931" s="112"/>
    </row>
    <row r="932" spans="3:5" ht="15.75" customHeight="1" x14ac:dyDescent="0.25">
      <c r="C932" s="112"/>
      <c r="D932" s="112"/>
      <c r="E932" s="112"/>
    </row>
    <row r="933" spans="3:5" ht="15.75" customHeight="1" x14ac:dyDescent="0.25">
      <c r="C933" s="112"/>
      <c r="D933" s="112"/>
      <c r="E933" s="112"/>
    </row>
    <row r="934" spans="3:5" ht="15.75" customHeight="1" x14ac:dyDescent="0.25">
      <c r="C934" s="112"/>
      <c r="D934" s="112"/>
      <c r="E934" s="112"/>
    </row>
    <row r="935" spans="3:5" ht="15.75" customHeight="1" x14ac:dyDescent="0.25">
      <c r="C935" s="112"/>
      <c r="D935" s="112"/>
      <c r="E935" s="112"/>
    </row>
    <row r="936" spans="3:5" ht="15.75" customHeight="1" x14ac:dyDescent="0.25">
      <c r="C936" s="112"/>
      <c r="D936" s="112"/>
      <c r="E936" s="112"/>
    </row>
    <row r="937" spans="3:5" ht="15.75" customHeight="1" x14ac:dyDescent="0.25">
      <c r="C937" s="112"/>
      <c r="D937" s="112"/>
      <c r="E937" s="112"/>
    </row>
    <row r="938" spans="3:5" ht="15.75" customHeight="1" x14ac:dyDescent="0.25">
      <c r="C938" s="112"/>
      <c r="D938" s="112"/>
      <c r="E938" s="112"/>
    </row>
    <row r="939" spans="3:5" ht="15.75" customHeight="1" x14ac:dyDescent="0.25">
      <c r="C939" s="112"/>
      <c r="D939" s="112"/>
      <c r="E939" s="112"/>
    </row>
    <row r="940" spans="3:5" ht="15.75" customHeight="1" x14ac:dyDescent="0.25">
      <c r="C940" s="112"/>
      <c r="D940" s="112"/>
      <c r="E940" s="112"/>
    </row>
    <row r="941" spans="3:5" ht="15.75" customHeight="1" x14ac:dyDescent="0.25">
      <c r="C941" s="112"/>
      <c r="D941" s="112"/>
      <c r="E941" s="112"/>
    </row>
    <row r="942" spans="3:5" ht="15.75" customHeight="1" x14ac:dyDescent="0.25">
      <c r="C942" s="112"/>
      <c r="D942" s="112"/>
      <c r="E942" s="112"/>
    </row>
    <row r="943" spans="3:5" ht="15.75" customHeight="1" x14ac:dyDescent="0.25">
      <c r="C943" s="112"/>
      <c r="D943" s="112"/>
      <c r="E943" s="112"/>
    </row>
    <row r="944" spans="3:5" ht="15.75" customHeight="1" x14ac:dyDescent="0.25">
      <c r="C944" s="112"/>
      <c r="D944" s="112"/>
      <c r="E944" s="112"/>
    </row>
    <row r="945" spans="3:5" ht="15.75" customHeight="1" x14ac:dyDescent="0.25">
      <c r="C945" s="112"/>
      <c r="D945" s="112"/>
      <c r="E945" s="112"/>
    </row>
    <row r="946" spans="3:5" ht="15.75" customHeight="1" x14ac:dyDescent="0.25">
      <c r="C946" s="112"/>
      <c r="D946" s="112"/>
      <c r="E946" s="112"/>
    </row>
    <row r="947" spans="3:5" ht="15.75" customHeight="1" x14ac:dyDescent="0.25">
      <c r="C947" s="112"/>
      <c r="D947" s="112"/>
      <c r="E947" s="112"/>
    </row>
    <row r="948" spans="3:5" ht="15.75" customHeight="1" x14ac:dyDescent="0.25">
      <c r="C948" s="112"/>
      <c r="D948" s="112"/>
      <c r="E948" s="112"/>
    </row>
    <row r="949" spans="3:5" ht="15.75" customHeight="1" x14ac:dyDescent="0.25">
      <c r="C949" s="112"/>
      <c r="D949" s="112"/>
      <c r="E949" s="112"/>
    </row>
    <row r="950" spans="3:5" ht="15.75" customHeight="1" x14ac:dyDescent="0.25">
      <c r="C950" s="112"/>
      <c r="D950" s="112"/>
      <c r="E950" s="112"/>
    </row>
    <row r="951" spans="3:5" ht="15.75" customHeight="1" x14ac:dyDescent="0.25">
      <c r="C951" s="112"/>
      <c r="D951" s="112"/>
      <c r="E951" s="112"/>
    </row>
    <row r="952" spans="3:5" ht="15.75" customHeight="1" x14ac:dyDescent="0.25">
      <c r="C952" s="112"/>
      <c r="D952" s="112"/>
      <c r="E952" s="112"/>
    </row>
    <row r="953" spans="3:5" ht="15.75" customHeight="1" x14ac:dyDescent="0.25">
      <c r="C953" s="112"/>
      <c r="D953" s="112"/>
      <c r="E953" s="112"/>
    </row>
    <row r="954" spans="3:5" ht="15.75" customHeight="1" x14ac:dyDescent="0.25">
      <c r="C954" s="112"/>
      <c r="D954" s="112"/>
      <c r="E954" s="112"/>
    </row>
    <row r="955" spans="3:5" ht="15.75" customHeight="1" x14ac:dyDescent="0.25">
      <c r="C955" s="112"/>
      <c r="D955" s="112"/>
      <c r="E955" s="112"/>
    </row>
    <row r="956" spans="3:5" ht="15.75" customHeight="1" x14ac:dyDescent="0.25">
      <c r="C956" s="112"/>
      <c r="D956" s="112"/>
      <c r="E956" s="112"/>
    </row>
    <row r="957" spans="3:5" ht="15.75" customHeight="1" x14ac:dyDescent="0.25">
      <c r="C957" s="112"/>
      <c r="D957" s="112"/>
      <c r="E957" s="112"/>
    </row>
    <row r="958" spans="3:5" ht="15.75" customHeight="1" x14ac:dyDescent="0.25">
      <c r="C958" s="112"/>
      <c r="D958" s="112"/>
      <c r="E958" s="112"/>
    </row>
    <row r="959" spans="3:5" ht="15.75" customHeight="1" x14ac:dyDescent="0.25">
      <c r="C959" s="112"/>
      <c r="D959" s="112"/>
      <c r="E959" s="112"/>
    </row>
    <row r="960" spans="3:5" ht="15.75" customHeight="1" x14ac:dyDescent="0.25">
      <c r="C960" s="112"/>
      <c r="D960" s="112"/>
      <c r="E960" s="112"/>
    </row>
    <row r="961" spans="3:5" ht="15.75" customHeight="1" x14ac:dyDescent="0.25">
      <c r="C961" s="112"/>
      <c r="D961" s="112"/>
      <c r="E961" s="112"/>
    </row>
    <row r="962" spans="3:5" ht="15.75" customHeight="1" x14ac:dyDescent="0.25">
      <c r="C962" s="112"/>
      <c r="D962" s="112"/>
      <c r="E962" s="112"/>
    </row>
    <row r="963" spans="3:5" ht="15.75" customHeight="1" x14ac:dyDescent="0.25">
      <c r="C963" s="112"/>
      <c r="D963" s="112"/>
      <c r="E963" s="112"/>
    </row>
    <row r="964" spans="3:5" ht="15.75" customHeight="1" x14ac:dyDescent="0.25">
      <c r="C964" s="112"/>
      <c r="D964" s="112"/>
      <c r="E964" s="112"/>
    </row>
    <row r="965" spans="3:5" ht="15.75" customHeight="1" x14ac:dyDescent="0.25">
      <c r="C965" s="112"/>
      <c r="D965" s="112"/>
      <c r="E965" s="112"/>
    </row>
    <row r="966" spans="3:5" ht="15.75" customHeight="1" x14ac:dyDescent="0.25">
      <c r="C966" s="112"/>
      <c r="D966" s="112"/>
      <c r="E966" s="112"/>
    </row>
    <row r="967" spans="3:5" ht="15.75" customHeight="1" x14ac:dyDescent="0.25">
      <c r="C967" s="112"/>
      <c r="D967" s="112"/>
      <c r="E967" s="112"/>
    </row>
    <row r="968" spans="3:5" ht="15.75" customHeight="1" x14ac:dyDescent="0.25">
      <c r="C968" s="112"/>
      <c r="D968" s="112"/>
      <c r="E968" s="112"/>
    </row>
    <row r="969" spans="3:5" ht="15.75" customHeight="1" x14ac:dyDescent="0.25">
      <c r="C969" s="112"/>
      <c r="D969" s="112"/>
      <c r="E969" s="112"/>
    </row>
    <row r="970" spans="3:5" ht="15.75" customHeight="1" x14ac:dyDescent="0.25">
      <c r="C970" s="112"/>
      <c r="D970" s="112"/>
      <c r="E970" s="112"/>
    </row>
    <row r="971" spans="3:5" ht="15.75" customHeight="1" x14ac:dyDescent="0.25">
      <c r="C971" s="112"/>
      <c r="D971" s="112"/>
      <c r="E971" s="112"/>
    </row>
    <row r="972" spans="3:5" ht="15.75" customHeight="1" x14ac:dyDescent="0.25">
      <c r="C972" s="112"/>
      <c r="D972" s="112"/>
      <c r="E972" s="112"/>
    </row>
    <row r="973" spans="3:5" ht="15.75" customHeight="1" x14ac:dyDescent="0.25">
      <c r="C973" s="112"/>
      <c r="D973" s="112"/>
      <c r="E973" s="112"/>
    </row>
    <row r="974" spans="3:5" ht="15.75" customHeight="1" x14ac:dyDescent="0.25">
      <c r="C974" s="112"/>
      <c r="D974" s="112"/>
      <c r="E974" s="112"/>
    </row>
    <row r="975" spans="3:5" ht="15.75" customHeight="1" x14ac:dyDescent="0.25">
      <c r="C975" s="112"/>
      <c r="D975" s="112"/>
      <c r="E975" s="112"/>
    </row>
    <row r="976" spans="3:5" ht="15.75" customHeight="1" x14ac:dyDescent="0.25">
      <c r="C976" s="112"/>
      <c r="D976" s="112"/>
      <c r="E976" s="112"/>
    </row>
    <row r="977" spans="3:5" ht="15.75" customHeight="1" x14ac:dyDescent="0.25">
      <c r="C977" s="112"/>
      <c r="D977" s="112"/>
      <c r="E977" s="112"/>
    </row>
    <row r="978" spans="3:5" ht="15.75" customHeight="1" x14ac:dyDescent="0.25">
      <c r="C978" s="112"/>
      <c r="D978" s="112"/>
      <c r="E978" s="112"/>
    </row>
    <row r="979" spans="3:5" ht="15.75" customHeight="1" x14ac:dyDescent="0.25">
      <c r="C979" s="112"/>
      <c r="D979" s="112"/>
      <c r="E979" s="112"/>
    </row>
    <row r="980" spans="3:5" ht="15.75" customHeight="1" x14ac:dyDescent="0.25">
      <c r="C980" s="112"/>
      <c r="D980" s="112"/>
      <c r="E980" s="112"/>
    </row>
    <row r="981" spans="3:5" ht="15.75" customHeight="1" x14ac:dyDescent="0.25">
      <c r="C981" s="112"/>
      <c r="D981" s="112"/>
      <c r="E981" s="112"/>
    </row>
    <row r="982" spans="3:5" ht="15.75" customHeight="1" x14ac:dyDescent="0.25">
      <c r="C982" s="112"/>
      <c r="D982" s="112"/>
      <c r="E982" s="112"/>
    </row>
    <row r="983" spans="3:5" ht="15.75" customHeight="1" x14ac:dyDescent="0.25">
      <c r="C983" s="112"/>
      <c r="D983" s="112"/>
      <c r="E983" s="112"/>
    </row>
    <row r="984" spans="3:5" ht="15.75" customHeight="1" x14ac:dyDescent="0.25">
      <c r="C984" s="112"/>
      <c r="D984" s="112"/>
      <c r="E984" s="112"/>
    </row>
    <row r="985" spans="3:5" ht="15.75" customHeight="1" x14ac:dyDescent="0.25">
      <c r="C985" s="112"/>
      <c r="D985" s="112"/>
      <c r="E985" s="112"/>
    </row>
    <row r="986" spans="3:5" ht="15.75" customHeight="1" x14ac:dyDescent="0.25">
      <c r="C986" s="112"/>
      <c r="D986" s="112"/>
      <c r="E986" s="112"/>
    </row>
    <row r="987" spans="3:5" ht="15.75" customHeight="1" x14ac:dyDescent="0.25">
      <c r="C987" s="112"/>
      <c r="D987" s="112"/>
      <c r="E987" s="112"/>
    </row>
    <row r="988" spans="3:5" ht="15.75" customHeight="1" x14ac:dyDescent="0.25">
      <c r="C988" s="112"/>
      <c r="D988" s="112"/>
      <c r="E988" s="112"/>
    </row>
    <row r="989" spans="3:5" ht="15.75" customHeight="1" x14ac:dyDescent="0.25">
      <c r="C989" s="112"/>
      <c r="D989" s="112"/>
      <c r="E989" s="112"/>
    </row>
    <row r="990" spans="3:5" ht="15.75" customHeight="1" x14ac:dyDescent="0.25">
      <c r="C990" s="112"/>
      <c r="D990" s="112"/>
      <c r="E990" s="112"/>
    </row>
    <row r="991" spans="3:5" ht="15.75" customHeight="1" x14ac:dyDescent="0.25">
      <c r="C991" s="112"/>
      <c r="D991" s="112"/>
      <c r="E991" s="112"/>
    </row>
    <row r="992" spans="3:5" ht="15.75" customHeight="1" x14ac:dyDescent="0.25">
      <c r="C992" s="112"/>
      <c r="D992" s="112"/>
      <c r="E992" s="112"/>
    </row>
    <row r="993" spans="3:5" ht="15.75" customHeight="1" x14ac:dyDescent="0.25">
      <c r="C993" s="112"/>
      <c r="D993" s="112"/>
      <c r="E993" s="112"/>
    </row>
    <row r="994" spans="3:5" ht="15.75" customHeight="1" x14ac:dyDescent="0.25">
      <c r="C994" s="112"/>
      <c r="D994" s="112"/>
      <c r="E994" s="112"/>
    </row>
    <row r="995" spans="3:5" ht="15.75" customHeight="1" x14ac:dyDescent="0.25">
      <c r="C995" s="112"/>
      <c r="D995" s="112"/>
      <c r="E995" s="112"/>
    </row>
  </sheetData>
  <sheetProtection algorithmName="SHA-512" hashValue="0O7B6991d3M45Pjx2tA6Q7Age0Hm43C4ChMgsCWpYLeIVoNExw/Z10TnA2CC5smQKF+GrCB8QFQguUZZ3ez8ag==" saltValue="BKDxSn87IWhVZgKVgSEm6A==" spinCount="100000" sheet="1" objects="1" scenarios="1" selectLockedCells="1"/>
  <mergeCells count="11">
    <mergeCell ref="J5:K5"/>
    <mergeCell ref="J7:K7"/>
    <mergeCell ref="B2:K2"/>
    <mergeCell ref="H7:I7"/>
    <mergeCell ref="F5:I5"/>
    <mergeCell ref="F7:G7"/>
    <mergeCell ref="B5:E5"/>
    <mergeCell ref="B6:C6"/>
    <mergeCell ref="D6:E6"/>
    <mergeCell ref="B7:C7"/>
    <mergeCell ref="D7:E7"/>
  </mergeCells>
  <dataValidations count="1">
    <dataValidation type="list" allowBlank="1" showErrorMessage="1" sqref="F8 J8 H8">
      <formula1>"SI,NO"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9"/>
  <sheetViews>
    <sheetView zoomScale="140" zoomScaleNormal="140" workbookViewId="0">
      <selection sqref="A1:XFD1048576"/>
    </sheetView>
  </sheetViews>
  <sheetFormatPr defaultColWidth="14.42578125" defaultRowHeight="15" x14ac:dyDescent="0.25"/>
  <cols>
    <col min="1" max="1" width="8.7109375" style="111" customWidth="1"/>
    <col min="2" max="2" width="73.140625" style="105" customWidth="1"/>
    <col min="3" max="3" width="14.42578125" style="111" customWidth="1"/>
    <col min="4" max="26" width="8.7109375" style="111" customWidth="1"/>
    <col min="27" max="16384" width="14.42578125" style="111"/>
  </cols>
  <sheetData>
    <row r="2" spans="2:3" ht="19.5" thickBot="1" x14ac:dyDescent="0.35">
      <c r="B2" s="194" t="s">
        <v>40</v>
      </c>
      <c r="C2" s="195"/>
    </row>
    <row r="3" spans="2:3" ht="38.25" thickBot="1" x14ac:dyDescent="0.35">
      <c r="B3" s="119" t="s">
        <v>963</v>
      </c>
      <c r="C3" s="120" t="s">
        <v>41</v>
      </c>
    </row>
    <row r="4" spans="2:3" ht="19.5" thickBot="1" x14ac:dyDescent="0.35">
      <c r="B4" s="121" t="s">
        <v>42</v>
      </c>
      <c r="C4" s="122" t="s">
        <v>43</v>
      </c>
    </row>
    <row r="5" spans="2:3" ht="56.25" x14ac:dyDescent="0.25">
      <c r="B5" s="121" t="s">
        <v>962</v>
      </c>
      <c r="C5" s="123" t="e">
        <f>'3.PUNTEGGI - PRI. 1 e PRI.2 '!C8+'3.PUNTEGGI - PRI. 1 e PRI.2 '!E8</f>
        <v>#N/A</v>
      </c>
    </row>
    <row r="6" spans="2:3" ht="18.75" x14ac:dyDescent="0.3">
      <c r="B6" s="124" t="s">
        <v>44</v>
      </c>
      <c r="C6" s="122" t="s">
        <v>916</v>
      </c>
    </row>
    <row r="7" spans="2:3" ht="37.5" x14ac:dyDescent="0.25">
      <c r="B7" s="121" t="s">
        <v>45</v>
      </c>
      <c r="C7" s="123">
        <f>'3.PUNTEGGI - PRI. 1 e PRI.2 '!G8+'3.PUNTEGGI - PRI. 1 e PRI.2 '!I8</f>
        <v>40</v>
      </c>
    </row>
    <row r="8" spans="2:3" ht="37.5" x14ac:dyDescent="0.25">
      <c r="B8" s="121" t="s">
        <v>46</v>
      </c>
      <c r="C8" s="123">
        <f>'3.PUNTEGGI - PRI. 1 e PRI.2 '!K8</f>
        <v>15</v>
      </c>
    </row>
    <row r="9" spans="2:3" ht="18.75" x14ac:dyDescent="0.3">
      <c r="B9" s="125" t="s">
        <v>964</v>
      </c>
      <c r="C9" s="126" t="e">
        <f>C5+C7+C8</f>
        <v>#N/A</v>
      </c>
    </row>
  </sheetData>
  <sheetProtection algorithmName="SHA-512" hashValue="HH+dOCZmH4zPaQd7iHfy3uDXJR2M75Y+tZlN0uEgHMRgY1UlgjIF9XSYuduuQbYiTkLTjFpibhlXG0HJlsmSYw==" saltValue="VceDvKUdnNnBVBKsINAvxw==" spinCount="100000" sheet="1" objects="1" scenarios="1" selectLockedCells="1" selectUnlockedCells="1"/>
  <mergeCells count="1">
    <mergeCell ref="B2:C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zoomScale="110" zoomScaleNormal="110" workbookViewId="0">
      <selection activeCell="D7" sqref="D7"/>
    </sheetView>
  </sheetViews>
  <sheetFormatPr defaultColWidth="14.42578125" defaultRowHeight="15" customHeight="1" x14ac:dyDescent="0.25"/>
  <cols>
    <col min="1" max="1" width="14.42578125" style="105"/>
    <col min="2" max="2" width="8.7109375" style="110" customWidth="1"/>
    <col min="3" max="3" width="46.42578125" style="105" bestFit="1" customWidth="1"/>
    <col min="4" max="4" width="25" style="105" customWidth="1"/>
    <col min="5" max="5" width="30.7109375" style="105" bestFit="1" customWidth="1"/>
    <col min="6" max="26" width="8.7109375" style="105" customWidth="1"/>
    <col min="27" max="16384" width="14.42578125" style="105"/>
  </cols>
  <sheetData>
    <row r="1" spans="1:26" ht="15" customHeight="1" x14ac:dyDescent="0.25">
      <c r="A1" s="128"/>
      <c r="B1" s="129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6" ht="39.950000000000003" customHeight="1" x14ac:dyDescent="0.25">
      <c r="A2" s="128"/>
      <c r="B2" s="196" t="s">
        <v>1</v>
      </c>
      <c r="C2" s="197"/>
      <c r="D2" s="19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26" ht="24.95" customHeight="1" x14ac:dyDescent="0.25">
      <c r="A3" s="128"/>
      <c r="B3" s="118"/>
      <c r="C3" s="199" t="s">
        <v>47</v>
      </c>
      <c r="D3" s="198"/>
    </row>
    <row r="4" spans="1:26" ht="21" customHeight="1" x14ac:dyDescent="0.25">
      <c r="A4" s="128"/>
      <c r="B4" s="118"/>
      <c r="C4" s="200" t="str">
        <f>IF('1.ANAGRAFICA'!E3="","",'1.ANAGRAFICA'!E3)</f>
        <v/>
      </c>
      <c r="D4" s="201"/>
    </row>
    <row r="5" spans="1:26" ht="30" customHeight="1" x14ac:dyDescent="0.25">
      <c r="A5" s="128"/>
      <c r="B5" s="130" t="s">
        <v>48</v>
      </c>
      <c r="C5" s="131" t="s">
        <v>49</v>
      </c>
      <c r="D5" s="132"/>
    </row>
    <row r="6" spans="1:26" ht="30" customHeight="1" x14ac:dyDescent="0.25">
      <c r="A6" s="128"/>
      <c r="B6" s="118" t="s">
        <v>50</v>
      </c>
      <c r="C6" s="133" t="s">
        <v>925</v>
      </c>
      <c r="D6" s="127"/>
    </row>
    <row r="7" spans="1:26" ht="30" customHeight="1" x14ac:dyDescent="0.25">
      <c r="A7" s="128"/>
      <c r="B7" s="118" t="s">
        <v>51</v>
      </c>
      <c r="C7" s="134" t="s">
        <v>52</v>
      </c>
      <c r="D7" s="127"/>
    </row>
    <row r="8" spans="1:26" ht="30" customHeight="1" x14ac:dyDescent="0.25">
      <c r="A8" s="128"/>
      <c r="B8" s="118"/>
      <c r="C8" s="135" t="s">
        <v>917</v>
      </c>
      <c r="D8" s="136">
        <f>D6+D7</f>
        <v>0</v>
      </c>
    </row>
    <row r="9" spans="1:26" ht="30" customHeight="1" x14ac:dyDescent="0.25">
      <c r="A9" s="128"/>
      <c r="B9" s="130" t="s">
        <v>53</v>
      </c>
      <c r="C9" s="131" t="s">
        <v>54</v>
      </c>
      <c r="D9" s="137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</row>
    <row r="10" spans="1:26" ht="30" customHeight="1" x14ac:dyDescent="0.25">
      <c r="A10" s="128"/>
      <c r="B10" s="118" t="s">
        <v>958</v>
      </c>
      <c r="C10" s="134" t="s">
        <v>968</v>
      </c>
      <c r="D10" s="127"/>
      <c r="E10" s="138" t="str">
        <f>IF(D10&gt;0.12*(D8+D11+D12),"Attenzione:
le spese generali superano l'aliquota consentita!","")</f>
        <v/>
      </c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</row>
    <row r="11" spans="1:26" ht="30" customHeight="1" x14ac:dyDescent="0.25">
      <c r="A11" s="128"/>
      <c r="B11" s="118" t="s">
        <v>55</v>
      </c>
      <c r="C11" s="133" t="s">
        <v>918</v>
      </c>
      <c r="D11" s="127"/>
      <c r="E11" s="138" t="str">
        <f>IF(D11&gt;0.1*(D8+D11+D12),"Attenzione:
le spese per imprevisti hanno superano l'aliquota consentita!","")</f>
        <v/>
      </c>
      <c r="F11" s="139"/>
      <c r="G11" s="139"/>
      <c r="H11" s="139"/>
      <c r="I11" s="139"/>
      <c r="J11" s="139"/>
      <c r="K11" s="139"/>
    </row>
    <row r="12" spans="1:26" ht="30" customHeight="1" x14ac:dyDescent="0.25">
      <c r="A12" s="128"/>
      <c r="B12" s="118" t="s">
        <v>56</v>
      </c>
      <c r="C12" s="133" t="s">
        <v>924</v>
      </c>
      <c r="D12" s="127"/>
    </row>
    <row r="13" spans="1:26" ht="30" customHeight="1" x14ac:dyDescent="0.25">
      <c r="A13" s="128"/>
      <c r="B13" s="118" t="s">
        <v>959</v>
      </c>
      <c r="C13" s="134" t="s">
        <v>57</v>
      </c>
      <c r="D13" s="127"/>
    </row>
    <row r="14" spans="1:26" ht="30" customHeight="1" x14ac:dyDescent="0.25">
      <c r="A14" s="128"/>
      <c r="B14" s="118"/>
      <c r="C14" s="140" t="s">
        <v>960</v>
      </c>
      <c r="D14" s="136">
        <f>SUM(D10:D13)</f>
        <v>0</v>
      </c>
    </row>
    <row r="15" spans="1:26" ht="30" customHeight="1" x14ac:dyDescent="0.25">
      <c r="A15" s="128"/>
      <c r="B15" s="118"/>
      <c r="C15" s="141" t="s">
        <v>923</v>
      </c>
      <c r="D15" s="142">
        <f>D8+D14</f>
        <v>0</v>
      </c>
    </row>
    <row r="16" spans="1:26" x14ac:dyDescent="0.25">
      <c r="A16" s="128"/>
    </row>
    <row r="17" spans="1:2" x14ac:dyDescent="0.25">
      <c r="A17" s="128"/>
      <c r="B17" s="143" t="s">
        <v>969</v>
      </c>
    </row>
    <row r="18" spans="1:2" x14ac:dyDescent="0.25">
      <c r="A18" s="128"/>
      <c r="B18" s="143" t="s">
        <v>970</v>
      </c>
    </row>
    <row r="19" spans="1:2" x14ac:dyDescent="0.25">
      <c r="A19" s="128"/>
    </row>
    <row r="20" spans="1:2" ht="15.75" customHeight="1" x14ac:dyDescent="0.25">
      <c r="A20" s="128"/>
    </row>
    <row r="21" spans="1:2" ht="15.75" customHeight="1" x14ac:dyDescent="0.25">
      <c r="A21" s="128"/>
    </row>
    <row r="22" spans="1:2" ht="15.75" customHeight="1" x14ac:dyDescent="0.25">
      <c r="A22" s="128"/>
    </row>
    <row r="23" spans="1:2" ht="15.75" customHeight="1" x14ac:dyDescent="0.25">
      <c r="A23" s="128"/>
    </row>
    <row r="24" spans="1:2" ht="15.75" customHeight="1" x14ac:dyDescent="0.25">
      <c r="A24" s="128"/>
    </row>
    <row r="25" spans="1:2" ht="15.75" customHeight="1" x14ac:dyDescent="0.25">
      <c r="A25" s="128"/>
    </row>
    <row r="26" spans="1:2" ht="15.75" customHeight="1" x14ac:dyDescent="0.25">
      <c r="A26" s="128"/>
    </row>
    <row r="27" spans="1:2" ht="15.75" customHeight="1" x14ac:dyDescent="0.25">
      <c r="A27" s="128"/>
    </row>
    <row r="28" spans="1:2" ht="15.75" customHeight="1" x14ac:dyDescent="0.25">
      <c r="A28" s="128"/>
    </row>
    <row r="29" spans="1:2" ht="15.75" customHeight="1" x14ac:dyDescent="0.25">
      <c r="A29" s="128"/>
    </row>
    <row r="30" spans="1:2" ht="15.75" customHeight="1" x14ac:dyDescent="0.25">
      <c r="A30" s="128"/>
    </row>
    <row r="31" spans="1:2" ht="15.75" customHeight="1" x14ac:dyDescent="0.25">
      <c r="A31" s="128"/>
    </row>
    <row r="32" spans="1:2" ht="15.75" customHeight="1" x14ac:dyDescent="0.25">
      <c r="A32" s="128"/>
    </row>
    <row r="33" spans="1:1" ht="15.75" customHeight="1" x14ac:dyDescent="0.25">
      <c r="A33" s="128"/>
    </row>
    <row r="34" spans="1:1" ht="15.75" customHeight="1" x14ac:dyDescent="0.25">
      <c r="A34" s="128"/>
    </row>
    <row r="35" spans="1:1" ht="15.75" customHeight="1" x14ac:dyDescent="0.25">
      <c r="A35" s="128"/>
    </row>
    <row r="36" spans="1:1" ht="15.75" customHeight="1" x14ac:dyDescent="0.25">
      <c r="A36" s="128"/>
    </row>
    <row r="37" spans="1:1" ht="15.75" customHeight="1" x14ac:dyDescent="0.25">
      <c r="A37" s="128"/>
    </row>
    <row r="38" spans="1:1" ht="15.75" customHeight="1" x14ac:dyDescent="0.25">
      <c r="A38" s="128"/>
    </row>
    <row r="39" spans="1:1" ht="15.75" customHeight="1" x14ac:dyDescent="0.25">
      <c r="A39" s="128"/>
    </row>
    <row r="40" spans="1:1" ht="15.75" customHeight="1" x14ac:dyDescent="0.25">
      <c r="A40" s="128"/>
    </row>
    <row r="41" spans="1:1" ht="15.75" customHeight="1" x14ac:dyDescent="0.25">
      <c r="A41" s="128"/>
    </row>
    <row r="42" spans="1:1" ht="15.75" customHeight="1" x14ac:dyDescent="0.25">
      <c r="A42" s="128"/>
    </row>
    <row r="43" spans="1:1" ht="15.75" customHeight="1" x14ac:dyDescent="0.25">
      <c r="A43" s="128"/>
    </row>
    <row r="44" spans="1:1" ht="15.75" customHeight="1" x14ac:dyDescent="0.25">
      <c r="A44" s="128"/>
    </row>
    <row r="45" spans="1:1" ht="15.75" customHeight="1" x14ac:dyDescent="0.25">
      <c r="A45" s="128"/>
    </row>
    <row r="46" spans="1:1" ht="15.75" customHeight="1" x14ac:dyDescent="0.25">
      <c r="A46" s="128"/>
    </row>
    <row r="47" spans="1:1" ht="15.75" customHeight="1" x14ac:dyDescent="0.25">
      <c r="A47" s="128"/>
    </row>
    <row r="48" spans="1:1" ht="15.75" customHeight="1" x14ac:dyDescent="0.25">
      <c r="A48" s="128"/>
    </row>
    <row r="49" spans="1:1" ht="15.75" customHeight="1" x14ac:dyDescent="0.25">
      <c r="A49" s="128"/>
    </row>
    <row r="50" spans="1:1" ht="15.75" customHeight="1" x14ac:dyDescent="0.25">
      <c r="A50" s="128"/>
    </row>
    <row r="51" spans="1:1" ht="15.75" customHeight="1" x14ac:dyDescent="0.25">
      <c r="A51" s="128"/>
    </row>
    <row r="52" spans="1:1" ht="15.75" customHeight="1" x14ac:dyDescent="0.25">
      <c r="A52" s="128"/>
    </row>
    <row r="53" spans="1:1" ht="15.75" customHeight="1" x14ac:dyDescent="0.25">
      <c r="A53" s="128"/>
    </row>
    <row r="54" spans="1:1" ht="15.75" customHeight="1" x14ac:dyDescent="0.25">
      <c r="A54" s="128"/>
    </row>
    <row r="55" spans="1:1" ht="15.75" customHeight="1" x14ac:dyDescent="0.25">
      <c r="A55" s="128"/>
    </row>
    <row r="56" spans="1:1" ht="15.75" customHeight="1" x14ac:dyDescent="0.25">
      <c r="A56" s="128"/>
    </row>
    <row r="57" spans="1:1" ht="15.75" customHeight="1" x14ac:dyDescent="0.25">
      <c r="A57" s="128"/>
    </row>
    <row r="58" spans="1:1" ht="15.75" customHeight="1" x14ac:dyDescent="0.25">
      <c r="A58" s="128"/>
    </row>
    <row r="59" spans="1:1" ht="15.75" customHeight="1" x14ac:dyDescent="0.25">
      <c r="A59" s="128"/>
    </row>
    <row r="60" spans="1:1" ht="15.75" customHeight="1" x14ac:dyDescent="0.25">
      <c r="A60" s="128"/>
    </row>
    <row r="61" spans="1:1" ht="15.75" customHeight="1" x14ac:dyDescent="0.25">
      <c r="A61" s="128"/>
    </row>
    <row r="62" spans="1:1" ht="15.75" customHeight="1" x14ac:dyDescent="0.25">
      <c r="A62" s="128"/>
    </row>
    <row r="63" spans="1:1" ht="15.75" customHeight="1" x14ac:dyDescent="0.25">
      <c r="A63" s="128"/>
    </row>
    <row r="64" spans="1:1" ht="15.75" customHeight="1" x14ac:dyDescent="0.25">
      <c r="A64" s="128"/>
    </row>
    <row r="65" spans="1:1" ht="15.75" customHeight="1" x14ac:dyDescent="0.25">
      <c r="A65" s="128"/>
    </row>
    <row r="66" spans="1:1" ht="15.75" customHeight="1" x14ac:dyDescent="0.25">
      <c r="A66" s="128"/>
    </row>
    <row r="67" spans="1:1" ht="15.75" customHeight="1" x14ac:dyDescent="0.25">
      <c r="A67" s="128"/>
    </row>
    <row r="68" spans="1:1" ht="15.75" customHeight="1" x14ac:dyDescent="0.25">
      <c r="A68" s="128"/>
    </row>
    <row r="69" spans="1:1" ht="15.75" customHeight="1" x14ac:dyDescent="0.25">
      <c r="A69" s="128"/>
    </row>
    <row r="70" spans="1:1" ht="15.75" customHeight="1" x14ac:dyDescent="0.25">
      <c r="A70" s="128"/>
    </row>
    <row r="71" spans="1:1" ht="15.75" customHeight="1" x14ac:dyDescent="0.25">
      <c r="A71" s="128"/>
    </row>
    <row r="72" spans="1:1" ht="15.75" customHeight="1" x14ac:dyDescent="0.25">
      <c r="A72" s="128"/>
    </row>
    <row r="73" spans="1:1" ht="15.75" customHeight="1" x14ac:dyDescent="0.25">
      <c r="A73" s="128"/>
    </row>
    <row r="74" spans="1:1" ht="15.75" customHeight="1" x14ac:dyDescent="0.25">
      <c r="A74" s="128"/>
    </row>
    <row r="75" spans="1:1" ht="15.75" customHeight="1" x14ac:dyDescent="0.25">
      <c r="A75" s="128"/>
    </row>
    <row r="76" spans="1:1" ht="15.75" customHeight="1" x14ac:dyDescent="0.25">
      <c r="A76" s="128"/>
    </row>
    <row r="77" spans="1:1" ht="15.75" customHeight="1" x14ac:dyDescent="0.25">
      <c r="A77" s="128"/>
    </row>
    <row r="78" spans="1:1" ht="15.75" customHeight="1" x14ac:dyDescent="0.25">
      <c r="A78" s="128"/>
    </row>
    <row r="79" spans="1:1" ht="15.75" customHeight="1" x14ac:dyDescent="0.25">
      <c r="A79" s="128"/>
    </row>
    <row r="80" spans="1:1" ht="15.75" customHeight="1" x14ac:dyDescent="0.25">
      <c r="A80" s="128"/>
    </row>
    <row r="81" spans="1:1" ht="15.75" customHeight="1" x14ac:dyDescent="0.25">
      <c r="A81" s="128"/>
    </row>
    <row r="82" spans="1:1" ht="15.75" customHeight="1" x14ac:dyDescent="0.25">
      <c r="A82" s="128"/>
    </row>
    <row r="83" spans="1:1" ht="15.75" customHeight="1" x14ac:dyDescent="0.25">
      <c r="A83" s="128"/>
    </row>
    <row r="84" spans="1:1" ht="15.75" customHeight="1" x14ac:dyDescent="0.25">
      <c r="A84" s="128"/>
    </row>
    <row r="85" spans="1:1" ht="15.75" customHeight="1" x14ac:dyDescent="0.25">
      <c r="A85" s="128"/>
    </row>
    <row r="86" spans="1:1" ht="15.75" customHeight="1" x14ac:dyDescent="0.25">
      <c r="A86" s="128"/>
    </row>
    <row r="87" spans="1:1" ht="15.75" customHeight="1" x14ac:dyDescent="0.25">
      <c r="A87" s="128"/>
    </row>
    <row r="88" spans="1:1" ht="15.75" customHeight="1" x14ac:dyDescent="0.25">
      <c r="A88" s="128"/>
    </row>
    <row r="89" spans="1:1" ht="15.75" customHeight="1" x14ac:dyDescent="0.25">
      <c r="A89" s="128"/>
    </row>
    <row r="90" spans="1:1" ht="15.75" customHeight="1" x14ac:dyDescent="0.25">
      <c r="A90" s="128"/>
    </row>
    <row r="91" spans="1:1" ht="15.75" customHeight="1" x14ac:dyDescent="0.25">
      <c r="A91" s="128"/>
    </row>
    <row r="92" spans="1:1" ht="15.75" customHeight="1" x14ac:dyDescent="0.25">
      <c r="A92" s="128"/>
    </row>
    <row r="93" spans="1:1" ht="15.75" customHeight="1" x14ac:dyDescent="0.25">
      <c r="A93" s="128"/>
    </row>
    <row r="94" spans="1:1" ht="15.75" customHeight="1" x14ac:dyDescent="0.25">
      <c r="A94" s="128"/>
    </row>
    <row r="95" spans="1:1" ht="15.75" customHeight="1" x14ac:dyDescent="0.25">
      <c r="A95" s="128"/>
    </row>
    <row r="96" spans="1:1" ht="15.75" customHeight="1" x14ac:dyDescent="0.25">
      <c r="A96" s="128"/>
    </row>
    <row r="97" spans="1:1" ht="15.75" customHeight="1" x14ac:dyDescent="0.25">
      <c r="A97" s="128"/>
    </row>
    <row r="98" spans="1:1" ht="15.75" customHeight="1" x14ac:dyDescent="0.25">
      <c r="A98" s="128"/>
    </row>
    <row r="99" spans="1:1" ht="15.75" customHeight="1" x14ac:dyDescent="0.25">
      <c r="A99" s="128"/>
    </row>
    <row r="100" spans="1:1" ht="15.75" customHeight="1" x14ac:dyDescent="0.25">
      <c r="A100" s="128"/>
    </row>
    <row r="101" spans="1:1" ht="15.75" customHeight="1" x14ac:dyDescent="0.25">
      <c r="A101" s="128"/>
    </row>
    <row r="102" spans="1:1" ht="15.75" customHeight="1" x14ac:dyDescent="0.25">
      <c r="A102" s="128"/>
    </row>
    <row r="103" spans="1:1" ht="15.75" customHeight="1" x14ac:dyDescent="0.25">
      <c r="A103" s="128"/>
    </row>
    <row r="104" spans="1:1" ht="15.75" customHeight="1" x14ac:dyDescent="0.25">
      <c r="A104" s="128"/>
    </row>
    <row r="105" spans="1:1" ht="15.75" customHeight="1" x14ac:dyDescent="0.25">
      <c r="A105" s="128"/>
    </row>
    <row r="106" spans="1:1" ht="15.75" customHeight="1" x14ac:dyDescent="0.25">
      <c r="A106" s="128"/>
    </row>
    <row r="107" spans="1:1" ht="15.75" customHeight="1" x14ac:dyDescent="0.25">
      <c r="A107" s="128"/>
    </row>
    <row r="108" spans="1:1" ht="15.75" customHeight="1" x14ac:dyDescent="0.25">
      <c r="A108" s="128"/>
    </row>
    <row r="109" spans="1:1" ht="15.75" customHeight="1" x14ac:dyDescent="0.25">
      <c r="A109" s="128"/>
    </row>
    <row r="110" spans="1:1" ht="15.75" customHeight="1" x14ac:dyDescent="0.25">
      <c r="A110" s="128"/>
    </row>
    <row r="111" spans="1:1" ht="15.75" customHeight="1" x14ac:dyDescent="0.25">
      <c r="A111" s="128"/>
    </row>
    <row r="112" spans="1:1" ht="15.75" customHeight="1" x14ac:dyDescent="0.25">
      <c r="A112" s="128"/>
    </row>
    <row r="113" spans="1:1" ht="15.75" customHeight="1" x14ac:dyDescent="0.25">
      <c r="A113" s="128"/>
    </row>
    <row r="114" spans="1:1" ht="15.75" customHeight="1" x14ac:dyDescent="0.25">
      <c r="A114" s="128"/>
    </row>
    <row r="115" spans="1:1" ht="15.75" customHeight="1" x14ac:dyDescent="0.25">
      <c r="A115" s="128"/>
    </row>
    <row r="116" spans="1:1" ht="15.75" customHeight="1" x14ac:dyDescent="0.25">
      <c r="A116" s="128"/>
    </row>
    <row r="117" spans="1:1" ht="15.75" customHeight="1" x14ac:dyDescent="0.25">
      <c r="A117" s="128"/>
    </row>
    <row r="118" spans="1:1" ht="15.75" customHeight="1" x14ac:dyDescent="0.25">
      <c r="A118" s="128"/>
    </row>
    <row r="119" spans="1:1" ht="15.75" customHeight="1" x14ac:dyDescent="0.25">
      <c r="A119" s="128"/>
    </row>
    <row r="120" spans="1:1" ht="15.75" customHeight="1" x14ac:dyDescent="0.25">
      <c r="A120" s="128"/>
    </row>
    <row r="121" spans="1:1" ht="15.75" customHeight="1" x14ac:dyDescent="0.25">
      <c r="A121" s="128"/>
    </row>
    <row r="122" spans="1:1" ht="15.75" customHeight="1" x14ac:dyDescent="0.25">
      <c r="A122" s="128"/>
    </row>
    <row r="123" spans="1:1" ht="15.75" customHeight="1" x14ac:dyDescent="0.25">
      <c r="A123" s="128"/>
    </row>
    <row r="124" spans="1:1" ht="15.75" customHeight="1" x14ac:dyDescent="0.25">
      <c r="A124" s="128"/>
    </row>
    <row r="125" spans="1:1" ht="15.75" customHeight="1" x14ac:dyDescent="0.25">
      <c r="A125" s="128"/>
    </row>
    <row r="126" spans="1:1" ht="15.75" customHeight="1" x14ac:dyDescent="0.25">
      <c r="A126" s="128"/>
    </row>
    <row r="127" spans="1:1" ht="15.75" customHeight="1" x14ac:dyDescent="0.25">
      <c r="A127" s="128"/>
    </row>
    <row r="128" spans="1:1" ht="15.75" customHeight="1" x14ac:dyDescent="0.25">
      <c r="A128" s="128"/>
    </row>
    <row r="129" spans="1:1" ht="15.75" customHeight="1" x14ac:dyDescent="0.25">
      <c r="A129" s="128"/>
    </row>
    <row r="130" spans="1:1" ht="15.75" customHeight="1" x14ac:dyDescent="0.25">
      <c r="A130" s="128"/>
    </row>
    <row r="131" spans="1:1" ht="15.75" customHeight="1" x14ac:dyDescent="0.25">
      <c r="A131" s="128"/>
    </row>
    <row r="132" spans="1:1" ht="15.75" customHeight="1" x14ac:dyDescent="0.25">
      <c r="A132" s="128"/>
    </row>
    <row r="133" spans="1:1" ht="15.75" customHeight="1" x14ac:dyDescent="0.25">
      <c r="A133" s="128"/>
    </row>
    <row r="134" spans="1:1" ht="15.75" customHeight="1" x14ac:dyDescent="0.25">
      <c r="A134" s="128"/>
    </row>
    <row r="135" spans="1:1" ht="15.75" customHeight="1" x14ac:dyDescent="0.25">
      <c r="A135" s="128"/>
    </row>
    <row r="136" spans="1:1" ht="15.75" customHeight="1" x14ac:dyDescent="0.25">
      <c r="A136" s="128"/>
    </row>
    <row r="137" spans="1:1" ht="15.75" customHeight="1" x14ac:dyDescent="0.25">
      <c r="A137" s="128"/>
    </row>
    <row r="138" spans="1:1" ht="15.75" customHeight="1" x14ac:dyDescent="0.25">
      <c r="A138" s="128"/>
    </row>
    <row r="139" spans="1:1" ht="15.75" customHeight="1" x14ac:dyDescent="0.25">
      <c r="A139" s="128"/>
    </row>
    <row r="140" spans="1:1" ht="15.75" customHeight="1" x14ac:dyDescent="0.25">
      <c r="A140" s="128"/>
    </row>
    <row r="141" spans="1:1" ht="15.75" customHeight="1" x14ac:dyDescent="0.25">
      <c r="A141" s="128"/>
    </row>
    <row r="142" spans="1:1" ht="15.75" customHeight="1" x14ac:dyDescent="0.25">
      <c r="A142" s="128"/>
    </row>
    <row r="143" spans="1:1" ht="15.75" customHeight="1" x14ac:dyDescent="0.25">
      <c r="A143" s="128"/>
    </row>
    <row r="144" spans="1:1" ht="15.75" customHeight="1" x14ac:dyDescent="0.25">
      <c r="A144" s="128"/>
    </row>
    <row r="145" spans="1:1" ht="15.75" customHeight="1" x14ac:dyDescent="0.25">
      <c r="A145" s="128"/>
    </row>
    <row r="146" spans="1:1" ht="15.75" customHeight="1" x14ac:dyDescent="0.25">
      <c r="A146" s="128"/>
    </row>
    <row r="147" spans="1:1" ht="15.75" customHeight="1" x14ac:dyDescent="0.25">
      <c r="A147" s="128"/>
    </row>
    <row r="148" spans="1:1" ht="15.75" customHeight="1" x14ac:dyDescent="0.25">
      <c r="A148" s="128"/>
    </row>
    <row r="149" spans="1:1" ht="15.75" customHeight="1" x14ac:dyDescent="0.25">
      <c r="A149" s="128"/>
    </row>
    <row r="150" spans="1:1" ht="15.75" customHeight="1" x14ac:dyDescent="0.25">
      <c r="A150" s="128"/>
    </row>
    <row r="151" spans="1:1" ht="15.75" customHeight="1" x14ac:dyDescent="0.25">
      <c r="A151" s="128"/>
    </row>
    <row r="152" spans="1:1" ht="15.75" customHeight="1" x14ac:dyDescent="0.25">
      <c r="A152" s="128"/>
    </row>
    <row r="153" spans="1:1" ht="15.75" customHeight="1" x14ac:dyDescent="0.25">
      <c r="A153" s="128"/>
    </row>
    <row r="154" spans="1:1" ht="15.75" customHeight="1" x14ac:dyDescent="0.25">
      <c r="A154" s="128"/>
    </row>
    <row r="155" spans="1:1" ht="15.75" customHeight="1" x14ac:dyDescent="0.25">
      <c r="A155" s="128"/>
    </row>
    <row r="156" spans="1:1" ht="15.75" customHeight="1" x14ac:dyDescent="0.25">
      <c r="A156" s="128"/>
    </row>
    <row r="157" spans="1:1" ht="15.75" customHeight="1" x14ac:dyDescent="0.25">
      <c r="A157" s="128"/>
    </row>
    <row r="158" spans="1:1" ht="15.75" customHeight="1" x14ac:dyDescent="0.25">
      <c r="A158" s="128"/>
    </row>
    <row r="159" spans="1:1" ht="15.75" customHeight="1" x14ac:dyDescent="0.25">
      <c r="A159" s="128"/>
    </row>
    <row r="160" spans="1:1" ht="15.75" customHeight="1" x14ac:dyDescent="0.25">
      <c r="A160" s="128"/>
    </row>
    <row r="161" spans="1:1" ht="15.75" customHeight="1" x14ac:dyDescent="0.25">
      <c r="A161" s="128"/>
    </row>
    <row r="162" spans="1:1" ht="15.75" customHeight="1" x14ac:dyDescent="0.25">
      <c r="A162" s="128"/>
    </row>
    <row r="163" spans="1:1" ht="15.75" customHeight="1" x14ac:dyDescent="0.25">
      <c r="A163" s="128"/>
    </row>
    <row r="164" spans="1:1" ht="15.75" customHeight="1" x14ac:dyDescent="0.25">
      <c r="A164" s="128"/>
    </row>
    <row r="165" spans="1:1" ht="15.75" customHeight="1" x14ac:dyDescent="0.25">
      <c r="A165" s="128"/>
    </row>
    <row r="166" spans="1:1" ht="15.75" customHeight="1" x14ac:dyDescent="0.25">
      <c r="A166" s="128"/>
    </row>
    <row r="167" spans="1:1" ht="15.75" customHeight="1" x14ac:dyDescent="0.25">
      <c r="A167" s="128"/>
    </row>
    <row r="168" spans="1:1" ht="15.75" customHeight="1" x14ac:dyDescent="0.25">
      <c r="A168" s="128"/>
    </row>
    <row r="169" spans="1:1" ht="15.75" customHeight="1" x14ac:dyDescent="0.25">
      <c r="A169" s="128"/>
    </row>
    <row r="170" spans="1:1" ht="15.75" customHeight="1" x14ac:dyDescent="0.25">
      <c r="A170" s="128"/>
    </row>
    <row r="171" spans="1:1" ht="15.75" customHeight="1" x14ac:dyDescent="0.25">
      <c r="A171" s="128"/>
    </row>
    <row r="172" spans="1:1" ht="15.75" customHeight="1" x14ac:dyDescent="0.25">
      <c r="A172" s="128"/>
    </row>
    <row r="173" spans="1:1" ht="15.75" customHeight="1" x14ac:dyDescent="0.25">
      <c r="A173" s="128"/>
    </row>
    <row r="174" spans="1:1" ht="15.75" customHeight="1" x14ac:dyDescent="0.25">
      <c r="A174" s="128"/>
    </row>
    <row r="175" spans="1:1" ht="15.75" customHeight="1" x14ac:dyDescent="0.25">
      <c r="A175" s="128"/>
    </row>
    <row r="176" spans="1:1" ht="15.75" customHeight="1" x14ac:dyDescent="0.25">
      <c r="A176" s="128"/>
    </row>
    <row r="177" spans="1:1" ht="15.75" customHeight="1" x14ac:dyDescent="0.25">
      <c r="A177" s="128"/>
    </row>
    <row r="178" spans="1:1" ht="15.75" customHeight="1" x14ac:dyDescent="0.25">
      <c r="A178" s="128"/>
    </row>
    <row r="179" spans="1:1" ht="15.75" customHeight="1" x14ac:dyDescent="0.25">
      <c r="A179" s="128"/>
    </row>
    <row r="180" spans="1:1" ht="15.75" customHeight="1" x14ac:dyDescent="0.25">
      <c r="A180" s="128"/>
    </row>
    <row r="181" spans="1:1" ht="15.75" customHeight="1" x14ac:dyDescent="0.25">
      <c r="A181" s="128"/>
    </row>
    <row r="182" spans="1:1" ht="15.75" customHeight="1" x14ac:dyDescent="0.25">
      <c r="A182" s="128"/>
    </row>
    <row r="183" spans="1:1" ht="15.75" customHeight="1" x14ac:dyDescent="0.25">
      <c r="A183" s="128"/>
    </row>
    <row r="184" spans="1:1" ht="15.75" customHeight="1" x14ac:dyDescent="0.25">
      <c r="A184" s="128"/>
    </row>
    <row r="185" spans="1:1" ht="15.75" customHeight="1" x14ac:dyDescent="0.25">
      <c r="A185" s="128"/>
    </row>
    <row r="186" spans="1:1" ht="15.75" customHeight="1" x14ac:dyDescent="0.25">
      <c r="A186" s="128"/>
    </row>
    <row r="187" spans="1:1" ht="15.75" customHeight="1" x14ac:dyDescent="0.25">
      <c r="A187" s="128"/>
    </row>
    <row r="188" spans="1:1" ht="15.75" customHeight="1" x14ac:dyDescent="0.25">
      <c r="A188" s="128"/>
    </row>
    <row r="189" spans="1:1" ht="15.75" customHeight="1" x14ac:dyDescent="0.25">
      <c r="A189" s="128"/>
    </row>
    <row r="190" spans="1:1" ht="15.75" customHeight="1" x14ac:dyDescent="0.25">
      <c r="A190" s="128"/>
    </row>
    <row r="191" spans="1:1" ht="15.75" customHeight="1" x14ac:dyDescent="0.25">
      <c r="A191" s="128"/>
    </row>
    <row r="192" spans="1:1" ht="15.75" customHeight="1" x14ac:dyDescent="0.25">
      <c r="A192" s="128"/>
    </row>
    <row r="193" spans="1:1" ht="15.75" customHeight="1" x14ac:dyDescent="0.25">
      <c r="A193" s="128"/>
    </row>
    <row r="194" spans="1:1" ht="15.75" customHeight="1" x14ac:dyDescent="0.25">
      <c r="A194" s="128"/>
    </row>
    <row r="195" spans="1:1" ht="15.75" customHeight="1" x14ac:dyDescent="0.25">
      <c r="A195" s="128"/>
    </row>
    <row r="196" spans="1:1" ht="15.75" customHeight="1" x14ac:dyDescent="0.25">
      <c r="A196" s="128"/>
    </row>
    <row r="197" spans="1:1" ht="15.75" customHeight="1" x14ac:dyDescent="0.25">
      <c r="A197" s="128"/>
    </row>
    <row r="198" spans="1:1" ht="15.75" customHeight="1" x14ac:dyDescent="0.25">
      <c r="A198" s="128"/>
    </row>
    <row r="199" spans="1:1" ht="15.75" customHeight="1" x14ac:dyDescent="0.25">
      <c r="A199" s="128"/>
    </row>
    <row r="200" spans="1:1" ht="15.75" customHeight="1" x14ac:dyDescent="0.25">
      <c r="A200" s="128"/>
    </row>
    <row r="201" spans="1:1" ht="15.75" customHeight="1" x14ac:dyDescent="0.25">
      <c r="A201" s="128"/>
    </row>
    <row r="202" spans="1:1" ht="15.75" customHeight="1" x14ac:dyDescent="0.25">
      <c r="A202" s="128"/>
    </row>
    <row r="203" spans="1:1" ht="15.75" customHeight="1" x14ac:dyDescent="0.25">
      <c r="A203" s="128"/>
    </row>
    <row r="204" spans="1:1" ht="15.75" customHeight="1" x14ac:dyDescent="0.25">
      <c r="A204" s="128"/>
    </row>
    <row r="205" spans="1:1" ht="15.75" customHeight="1" x14ac:dyDescent="0.25">
      <c r="A205" s="128"/>
    </row>
    <row r="206" spans="1:1" ht="15.75" customHeight="1" x14ac:dyDescent="0.25">
      <c r="A206" s="128"/>
    </row>
    <row r="207" spans="1:1" ht="15.75" customHeight="1" x14ac:dyDescent="0.25">
      <c r="A207" s="128"/>
    </row>
    <row r="208" spans="1:1" ht="15.75" customHeight="1" x14ac:dyDescent="0.25">
      <c r="A208" s="128"/>
    </row>
    <row r="209" spans="1:1" ht="15.75" customHeight="1" x14ac:dyDescent="0.25">
      <c r="A209" s="128"/>
    </row>
    <row r="210" spans="1:1" ht="15.75" customHeight="1" x14ac:dyDescent="0.25">
      <c r="A210" s="128"/>
    </row>
    <row r="211" spans="1:1" ht="15.75" customHeight="1" x14ac:dyDescent="0.25">
      <c r="A211" s="128"/>
    </row>
    <row r="212" spans="1:1" ht="15.75" customHeight="1" x14ac:dyDescent="0.25">
      <c r="A212" s="128"/>
    </row>
    <row r="213" spans="1:1" ht="15.75" customHeight="1" x14ac:dyDescent="0.25">
      <c r="A213" s="128"/>
    </row>
    <row r="214" spans="1:1" ht="15.75" customHeight="1" x14ac:dyDescent="0.25">
      <c r="A214" s="128"/>
    </row>
    <row r="215" spans="1:1" ht="15.75" customHeight="1" x14ac:dyDescent="0.25">
      <c r="A215" s="128"/>
    </row>
    <row r="216" spans="1:1" ht="15.75" customHeight="1" x14ac:dyDescent="0.25">
      <c r="A216" s="128"/>
    </row>
    <row r="217" spans="1:1" ht="15.75" customHeight="1" x14ac:dyDescent="0.25">
      <c r="A217" s="128"/>
    </row>
    <row r="218" spans="1:1" ht="15.75" customHeight="1" x14ac:dyDescent="0.25">
      <c r="A218" s="128"/>
    </row>
    <row r="219" spans="1:1" ht="15.75" customHeight="1" x14ac:dyDescent="0.25">
      <c r="A219" s="128"/>
    </row>
    <row r="220" spans="1:1" ht="15.75" customHeight="1" x14ac:dyDescent="0.25">
      <c r="A220" s="128"/>
    </row>
    <row r="221" spans="1:1" ht="15.75" customHeight="1" x14ac:dyDescent="0.25">
      <c r="A221" s="128"/>
    </row>
    <row r="222" spans="1:1" ht="15.75" customHeight="1" x14ac:dyDescent="0.25">
      <c r="A222" s="128"/>
    </row>
    <row r="223" spans="1:1" ht="15.75" customHeight="1" x14ac:dyDescent="0.25">
      <c r="A223" s="128"/>
    </row>
    <row r="224" spans="1:1" ht="15.75" customHeight="1" x14ac:dyDescent="0.25">
      <c r="A224" s="128"/>
    </row>
    <row r="225" spans="1:1" ht="15.75" customHeight="1" x14ac:dyDescent="0.25">
      <c r="A225" s="128"/>
    </row>
    <row r="226" spans="1:1" ht="15.75" customHeight="1" x14ac:dyDescent="0.25">
      <c r="A226" s="128"/>
    </row>
    <row r="227" spans="1:1" ht="15.75" customHeight="1" x14ac:dyDescent="0.25">
      <c r="A227" s="128"/>
    </row>
    <row r="228" spans="1:1" ht="15.75" customHeight="1" x14ac:dyDescent="0.25">
      <c r="A228" s="128"/>
    </row>
    <row r="229" spans="1:1" ht="15.75" customHeight="1" x14ac:dyDescent="0.25">
      <c r="A229" s="128"/>
    </row>
    <row r="230" spans="1:1" ht="15.75" customHeight="1" x14ac:dyDescent="0.25">
      <c r="A230" s="128"/>
    </row>
    <row r="231" spans="1:1" ht="15.75" customHeight="1" x14ac:dyDescent="0.25">
      <c r="A231" s="128"/>
    </row>
    <row r="232" spans="1:1" ht="15.75" customHeight="1" x14ac:dyDescent="0.25">
      <c r="A232" s="128"/>
    </row>
    <row r="233" spans="1:1" ht="15.75" customHeight="1" x14ac:dyDescent="0.25">
      <c r="A233" s="128"/>
    </row>
    <row r="234" spans="1:1" ht="15.75" customHeight="1" x14ac:dyDescent="0.25">
      <c r="A234" s="128"/>
    </row>
    <row r="235" spans="1:1" ht="15.75" customHeight="1" x14ac:dyDescent="0.25">
      <c r="A235" s="128"/>
    </row>
    <row r="236" spans="1:1" ht="15.75" customHeight="1" x14ac:dyDescent="0.25">
      <c r="A236" s="128"/>
    </row>
    <row r="237" spans="1:1" ht="15.75" customHeight="1" x14ac:dyDescent="0.25">
      <c r="A237" s="128"/>
    </row>
    <row r="238" spans="1:1" ht="15.75" customHeight="1" x14ac:dyDescent="0.25">
      <c r="A238" s="128"/>
    </row>
    <row r="239" spans="1:1" ht="15.75" customHeight="1" x14ac:dyDescent="0.25">
      <c r="A239" s="128"/>
    </row>
    <row r="240" spans="1:1" ht="15.75" customHeight="1" x14ac:dyDescent="0.25">
      <c r="A240" s="128"/>
    </row>
    <row r="241" spans="1:1" ht="15.75" customHeight="1" x14ac:dyDescent="0.25">
      <c r="A241" s="128"/>
    </row>
    <row r="242" spans="1:1" ht="15.75" customHeight="1" x14ac:dyDescent="0.25">
      <c r="A242" s="128"/>
    </row>
    <row r="243" spans="1:1" ht="15.75" customHeight="1" x14ac:dyDescent="0.25">
      <c r="A243" s="128"/>
    </row>
    <row r="244" spans="1:1" ht="15.75" customHeight="1" x14ac:dyDescent="0.25">
      <c r="A244" s="128"/>
    </row>
    <row r="245" spans="1:1" ht="15.75" customHeight="1" x14ac:dyDescent="0.25">
      <c r="A245" s="128"/>
    </row>
    <row r="246" spans="1:1" ht="15.75" customHeight="1" x14ac:dyDescent="0.25">
      <c r="A246" s="128"/>
    </row>
    <row r="247" spans="1:1" ht="15.75" customHeight="1" x14ac:dyDescent="0.25">
      <c r="A247" s="128"/>
    </row>
    <row r="248" spans="1:1" ht="15.75" customHeight="1" x14ac:dyDescent="0.25">
      <c r="A248" s="128"/>
    </row>
    <row r="249" spans="1:1" ht="15.75" customHeight="1" x14ac:dyDescent="0.25">
      <c r="A249" s="128"/>
    </row>
    <row r="250" spans="1:1" ht="15.75" customHeight="1" x14ac:dyDescent="0.25">
      <c r="A250" s="128"/>
    </row>
    <row r="251" spans="1:1" ht="15.75" customHeight="1" x14ac:dyDescent="0.25">
      <c r="A251" s="128"/>
    </row>
    <row r="252" spans="1:1" ht="15.75" customHeight="1" x14ac:dyDescent="0.25">
      <c r="A252" s="128"/>
    </row>
    <row r="253" spans="1:1" ht="15.75" customHeight="1" x14ac:dyDescent="0.25">
      <c r="A253" s="128"/>
    </row>
    <row r="254" spans="1:1" ht="15.75" customHeight="1" x14ac:dyDescent="0.25">
      <c r="A254" s="128"/>
    </row>
    <row r="255" spans="1:1" ht="15.75" customHeight="1" x14ac:dyDescent="0.25">
      <c r="A255" s="128"/>
    </row>
    <row r="256" spans="1:1" ht="15.75" customHeight="1" x14ac:dyDescent="0.25">
      <c r="A256" s="128"/>
    </row>
    <row r="257" spans="1:1" ht="15.75" customHeight="1" x14ac:dyDescent="0.25">
      <c r="A257" s="128"/>
    </row>
    <row r="258" spans="1:1" ht="15.75" customHeight="1" x14ac:dyDescent="0.25">
      <c r="A258" s="128"/>
    </row>
    <row r="259" spans="1:1" ht="15.75" customHeight="1" x14ac:dyDescent="0.25">
      <c r="A259" s="128"/>
    </row>
    <row r="260" spans="1:1" ht="15.75" customHeight="1" x14ac:dyDescent="0.25">
      <c r="A260" s="128"/>
    </row>
    <row r="261" spans="1:1" ht="15.75" customHeight="1" x14ac:dyDescent="0.25">
      <c r="A261" s="128"/>
    </row>
    <row r="262" spans="1:1" ht="15.75" customHeight="1" x14ac:dyDescent="0.25">
      <c r="A262" s="128"/>
    </row>
    <row r="263" spans="1:1" ht="15.75" customHeight="1" x14ac:dyDescent="0.25">
      <c r="A263" s="128"/>
    </row>
    <row r="264" spans="1:1" ht="15.75" customHeight="1" x14ac:dyDescent="0.25">
      <c r="A264" s="128"/>
    </row>
    <row r="265" spans="1:1" ht="15.75" customHeight="1" x14ac:dyDescent="0.25">
      <c r="A265" s="128"/>
    </row>
    <row r="266" spans="1:1" ht="15.75" customHeight="1" x14ac:dyDescent="0.25">
      <c r="A266" s="128"/>
    </row>
    <row r="267" spans="1:1" ht="15.75" customHeight="1" x14ac:dyDescent="0.25">
      <c r="A267" s="128"/>
    </row>
    <row r="268" spans="1:1" ht="15.75" customHeight="1" x14ac:dyDescent="0.25">
      <c r="A268" s="128"/>
    </row>
    <row r="269" spans="1:1" ht="15.75" customHeight="1" x14ac:dyDescent="0.25">
      <c r="A269" s="128"/>
    </row>
    <row r="270" spans="1:1" ht="15.75" customHeight="1" x14ac:dyDescent="0.25">
      <c r="A270" s="128"/>
    </row>
    <row r="271" spans="1:1" ht="15.75" customHeight="1" x14ac:dyDescent="0.25">
      <c r="A271" s="128"/>
    </row>
    <row r="272" spans="1:1" ht="15.75" customHeight="1" x14ac:dyDescent="0.25">
      <c r="A272" s="128"/>
    </row>
    <row r="273" spans="1:1" ht="15.75" customHeight="1" x14ac:dyDescent="0.25">
      <c r="A273" s="128"/>
    </row>
    <row r="274" spans="1:1" ht="15.75" customHeight="1" x14ac:dyDescent="0.25">
      <c r="A274" s="128"/>
    </row>
    <row r="275" spans="1:1" ht="15.75" customHeight="1" x14ac:dyDescent="0.25">
      <c r="A275" s="128"/>
    </row>
    <row r="276" spans="1:1" ht="15.75" customHeight="1" x14ac:dyDescent="0.25">
      <c r="A276" s="128"/>
    </row>
    <row r="277" spans="1:1" ht="15.75" customHeight="1" x14ac:dyDescent="0.25">
      <c r="A277" s="128"/>
    </row>
    <row r="278" spans="1:1" ht="15.75" customHeight="1" x14ac:dyDescent="0.25">
      <c r="A278" s="128"/>
    </row>
    <row r="279" spans="1:1" ht="15.75" customHeight="1" x14ac:dyDescent="0.25">
      <c r="A279" s="128"/>
    </row>
    <row r="280" spans="1:1" ht="15.75" customHeight="1" x14ac:dyDescent="0.25">
      <c r="A280" s="128"/>
    </row>
    <row r="281" spans="1:1" ht="15.75" customHeight="1" x14ac:dyDescent="0.25">
      <c r="A281" s="128"/>
    </row>
    <row r="282" spans="1:1" ht="15.75" customHeight="1" x14ac:dyDescent="0.25">
      <c r="A282" s="128"/>
    </row>
    <row r="283" spans="1:1" ht="15.75" customHeight="1" x14ac:dyDescent="0.25">
      <c r="A283" s="128"/>
    </row>
    <row r="284" spans="1:1" ht="15.75" customHeight="1" x14ac:dyDescent="0.25">
      <c r="A284" s="128"/>
    </row>
    <row r="285" spans="1:1" ht="15.75" customHeight="1" x14ac:dyDescent="0.25">
      <c r="A285" s="128"/>
    </row>
    <row r="286" spans="1:1" ht="15.75" customHeight="1" x14ac:dyDescent="0.25">
      <c r="A286" s="128"/>
    </row>
    <row r="287" spans="1:1" ht="15.75" customHeight="1" x14ac:dyDescent="0.25">
      <c r="A287" s="128"/>
    </row>
    <row r="288" spans="1:1" ht="15.75" customHeight="1" x14ac:dyDescent="0.25">
      <c r="A288" s="128"/>
    </row>
    <row r="289" spans="1:1" ht="15.75" customHeight="1" x14ac:dyDescent="0.25">
      <c r="A289" s="128"/>
    </row>
    <row r="290" spans="1:1" ht="15.75" customHeight="1" x14ac:dyDescent="0.25">
      <c r="A290" s="128"/>
    </row>
    <row r="291" spans="1:1" ht="15.75" customHeight="1" x14ac:dyDescent="0.25">
      <c r="A291" s="128"/>
    </row>
    <row r="292" spans="1:1" ht="15.75" customHeight="1" x14ac:dyDescent="0.25">
      <c r="A292" s="128"/>
    </row>
    <row r="293" spans="1:1" ht="15.75" customHeight="1" x14ac:dyDescent="0.25">
      <c r="A293" s="128"/>
    </row>
    <row r="294" spans="1:1" ht="15.75" customHeight="1" x14ac:dyDescent="0.25">
      <c r="A294" s="128"/>
    </row>
    <row r="295" spans="1:1" ht="15.75" customHeight="1" x14ac:dyDescent="0.25">
      <c r="A295" s="128"/>
    </row>
    <row r="296" spans="1:1" ht="15.75" customHeight="1" x14ac:dyDescent="0.25">
      <c r="A296" s="128"/>
    </row>
    <row r="297" spans="1:1" ht="15.75" customHeight="1" x14ac:dyDescent="0.25">
      <c r="A297" s="128"/>
    </row>
    <row r="298" spans="1:1" ht="15.75" customHeight="1" x14ac:dyDescent="0.25">
      <c r="A298" s="128"/>
    </row>
    <row r="299" spans="1:1" ht="15.75" customHeight="1" x14ac:dyDescent="0.25">
      <c r="A299" s="128"/>
    </row>
    <row r="300" spans="1:1" ht="15.75" customHeight="1" x14ac:dyDescent="0.25">
      <c r="A300" s="128"/>
    </row>
    <row r="301" spans="1:1" ht="15.75" customHeight="1" x14ac:dyDescent="0.25">
      <c r="A301" s="128"/>
    </row>
    <row r="302" spans="1:1" ht="15.75" customHeight="1" x14ac:dyDescent="0.25">
      <c r="A302" s="128"/>
    </row>
    <row r="303" spans="1:1" ht="15.75" customHeight="1" x14ac:dyDescent="0.25">
      <c r="A303" s="128"/>
    </row>
    <row r="304" spans="1:1" ht="15.75" customHeight="1" x14ac:dyDescent="0.25">
      <c r="A304" s="128"/>
    </row>
    <row r="305" spans="1:1" ht="15.75" customHeight="1" x14ac:dyDescent="0.25">
      <c r="A305" s="128"/>
    </row>
    <row r="306" spans="1:1" ht="15.75" customHeight="1" x14ac:dyDescent="0.25">
      <c r="A306" s="128"/>
    </row>
    <row r="307" spans="1:1" ht="15.75" customHeight="1" x14ac:dyDescent="0.25">
      <c r="A307" s="128"/>
    </row>
    <row r="308" spans="1:1" ht="15.75" customHeight="1" x14ac:dyDescent="0.25">
      <c r="A308" s="128"/>
    </row>
    <row r="309" spans="1:1" ht="15.75" customHeight="1" x14ac:dyDescent="0.25">
      <c r="A309" s="128"/>
    </row>
    <row r="310" spans="1:1" ht="15.75" customHeight="1" x14ac:dyDescent="0.25">
      <c r="A310" s="128"/>
    </row>
    <row r="311" spans="1:1" ht="15.75" customHeight="1" x14ac:dyDescent="0.25">
      <c r="A311" s="128"/>
    </row>
    <row r="312" spans="1:1" ht="15.75" customHeight="1" x14ac:dyDescent="0.25">
      <c r="A312" s="128"/>
    </row>
    <row r="313" spans="1:1" ht="15.75" customHeight="1" x14ac:dyDescent="0.25">
      <c r="A313" s="128"/>
    </row>
    <row r="314" spans="1:1" ht="15.75" customHeight="1" x14ac:dyDescent="0.25">
      <c r="A314" s="128"/>
    </row>
    <row r="315" spans="1:1" ht="15.75" customHeight="1" x14ac:dyDescent="0.25">
      <c r="A315" s="128"/>
    </row>
    <row r="316" spans="1:1" ht="15.75" customHeight="1" x14ac:dyDescent="0.25">
      <c r="A316" s="128"/>
    </row>
    <row r="317" spans="1:1" ht="15.75" customHeight="1" x14ac:dyDescent="0.25">
      <c r="A317" s="128"/>
    </row>
    <row r="318" spans="1:1" ht="15.75" customHeight="1" x14ac:dyDescent="0.25">
      <c r="A318" s="128"/>
    </row>
    <row r="319" spans="1:1" ht="15.75" customHeight="1" x14ac:dyDescent="0.25">
      <c r="A319" s="128"/>
    </row>
    <row r="320" spans="1:1" ht="15.75" customHeight="1" x14ac:dyDescent="0.25">
      <c r="A320" s="128"/>
    </row>
    <row r="321" spans="1:1" ht="15.75" customHeight="1" x14ac:dyDescent="0.25">
      <c r="A321" s="128"/>
    </row>
    <row r="322" spans="1:1" ht="15.75" customHeight="1" x14ac:dyDescent="0.25">
      <c r="A322" s="128"/>
    </row>
    <row r="323" spans="1:1" ht="15.75" customHeight="1" x14ac:dyDescent="0.25">
      <c r="A323" s="128"/>
    </row>
    <row r="324" spans="1:1" ht="15.75" customHeight="1" x14ac:dyDescent="0.25">
      <c r="A324" s="128"/>
    </row>
    <row r="325" spans="1:1" ht="15.75" customHeight="1" x14ac:dyDescent="0.25">
      <c r="A325" s="128"/>
    </row>
    <row r="326" spans="1:1" ht="15.75" customHeight="1" x14ac:dyDescent="0.25">
      <c r="A326" s="128"/>
    </row>
    <row r="327" spans="1:1" ht="15.75" customHeight="1" x14ac:dyDescent="0.25">
      <c r="A327" s="128"/>
    </row>
    <row r="328" spans="1:1" ht="15.75" customHeight="1" x14ac:dyDescent="0.25">
      <c r="A328" s="128"/>
    </row>
    <row r="329" spans="1:1" ht="15.75" customHeight="1" x14ac:dyDescent="0.25">
      <c r="A329" s="128"/>
    </row>
    <row r="330" spans="1:1" ht="15.75" customHeight="1" x14ac:dyDescent="0.25">
      <c r="A330" s="128"/>
    </row>
    <row r="331" spans="1:1" ht="15.75" customHeight="1" x14ac:dyDescent="0.25">
      <c r="A331" s="128"/>
    </row>
    <row r="332" spans="1:1" ht="15.75" customHeight="1" x14ac:dyDescent="0.25">
      <c r="A332" s="128"/>
    </row>
    <row r="333" spans="1:1" ht="15.75" customHeight="1" x14ac:dyDescent="0.25">
      <c r="A333" s="128"/>
    </row>
    <row r="334" spans="1:1" ht="15.75" customHeight="1" x14ac:dyDescent="0.25">
      <c r="A334" s="128"/>
    </row>
    <row r="335" spans="1:1" ht="15.75" customHeight="1" x14ac:dyDescent="0.25">
      <c r="A335" s="128"/>
    </row>
    <row r="336" spans="1:1" ht="15.75" customHeight="1" x14ac:dyDescent="0.25">
      <c r="A336" s="128"/>
    </row>
    <row r="337" spans="1:1" ht="15.75" customHeight="1" x14ac:dyDescent="0.25">
      <c r="A337" s="128"/>
    </row>
    <row r="338" spans="1:1" ht="15.75" customHeight="1" x14ac:dyDescent="0.25">
      <c r="A338" s="128"/>
    </row>
    <row r="339" spans="1:1" ht="15.75" customHeight="1" x14ac:dyDescent="0.25">
      <c r="A339" s="128"/>
    </row>
    <row r="340" spans="1:1" ht="15.75" customHeight="1" x14ac:dyDescent="0.25">
      <c r="A340" s="128"/>
    </row>
    <row r="341" spans="1:1" ht="15.75" customHeight="1" x14ac:dyDescent="0.25">
      <c r="A341" s="128"/>
    </row>
    <row r="342" spans="1:1" ht="15.75" customHeight="1" x14ac:dyDescent="0.25">
      <c r="A342" s="128"/>
    </row>
    <row r="343" spans="1:1" ht="15.75" customHeight="1" x14ac:dyDescent="0.25">
      <c r="A343" s="128"/>
    </row>
    <row r="344" spans="1:1" ht="15.75" customHeight="1" x14ac:dyDescent="0.25">
      <c r="A344" s="128"/>
    </row>
    <row r="345" spans="1:1" ht="15.75" customHeight="1" x14ac:dyDescent="0.25">
      <c r="A345" s="128"/>
    </row>
    <row r="346" spans="1:1" ht="15.75" customHeight="1" x14ac:dyDescent="0.25">
      <c r="A346" s="128"/>
    </row>
    <row r="347" spans="1:1" ht="15.75" customHeight="1" x14ac:dyDescent="0.25">
      <c r="A347" s="128"/>
    </row>
    <row r="348" spans="1:1" ht="15.75" customHeight="1" x14ac:dyDescent="0.25">
      <c r="A348" s="128"/>
    </row>
    <row r="349" spans="1:1" ht="15.75" customHeight="1" x14ac:dyDescent="0.25">
      <c r="A349" s="128"/>
    </row>
    <row r="350" spans="1:1" ht="15.75" customHeight="1" x14ac:dyDescent="0.25">
      <c r="A350" s="128"/>
    </row>
    <row r="351" spans="1:1" ht="15.75" customHeight="1" x14ac:dyDescent="0.25">
      <c r="A351" s="128"/>
    </row>
    <row r="352" spans="1:1" ht="15.75" customHeight="1" x14ac:dyDescent="0.25">
      <c r="A352" s="128"/>
    </row>
    <row r="353" spans="1:1" ht="15.75" customHeight="1" x14ac:dyDescent="0.25">
      <c r="A353" s="128"/>
    </row>
    <row r="354" spans="1:1" ht="15.75" customHeight="1" x14ac:dyDescent="0.25">
      <c r="A354" s="128"/>
    </row>
    <row r="355" spans="1:1" ht="15.75" customHeight="1" x14ac:dyDescent="0.25">
      <c r="A355" s="128"/>
    </row>
    <row r="356" spans="1:1" ht="15.75" customHeight="1" x14ac:dyDescent="0.25">
      <c r="A356" s="128"/>
    </row>
    <row r="357" spans="1:1" ht="15.75" customHeight="1" x14ac:dyDescent="0.25">
      <c r="A357" s="128"/>
    </row>
    <row r="358" spans="1:1" ht="15.75" customHeight="1" x14ac:dyDescent="0.25">
      <c r="A358" s="128"/>
    </row>
    <row r="359" spans="1:1" ht="15.75" customHeight="1" x14ac:dyDescent="0.25">
      <c r="A359" s="128"/>
    </row>
    <row r="360" spans="1:1" ht="15.75" customHeight="1" x14ac:dyDescent="0.25">
      <c r="A360" s="128"/>
    </row>
    <row r="361" spans="1:1" ht="15.75" customHeight="1" x14ac:dyDescent="0.25">
      <c r="A361" s="128"/>
    </row>
    <row r="362" spans="1:1" ht="15.75" customHeight="1" x14ac:dyDescent="0.25">
      <c r="A362" s="128"/>
    </row>
    <row r="363" spans="1:1" ht="15.75" customHeight="1" x14ac:dyDescent="0.25">
      <c r="A363" s="128"/>
    </row>
    <row r="364" spans="1:1" ht="15.75" customHeight="1" x14ac:dyDescent="0.25">
      <c r="A364" s="128"/>
    </row>
    <row r="365" spans="1:1" ht="15.75" customHeight="1" x14ac:dyDescent="0.25">
      <c r="A365" s="128"/>
    </row>
    <row r="366" spans="1:1" ht="15.75" customHeight="1" x14ac:dyDescent="0.25">
      <c r="A366" s="128"/>
    </row>
    <row r="367" spans="1:1" ht="15.75" customHeight="1" x14ac:dyDescent="0.25">
      <c r="A367" s="128"/>
    </row>
    <row r="368" spans="1:1" ht="15.75" customHeight="1" x14ac:dyDescent="0.25">
      <c r="A368" s="128"/>
    </row>
    <row r="369" spans="1:1" ht="15.75" customHeight="1" x14ac:dyDescent="0.25">
      <c r="A369" s="128"/>
    </row>
    <row r="370" spans="1:1" ht="15.75" customHeight="1" x14ac:dyDescent="0.25">
      <c r="A370" s="128"/>
    </row>
    <row r="371" spans="1:1" ht="15.75" customHeight="1" x14ac:dyDescent="0.25">
      <c r="A371" s="128"/>
    </row>
    <row r="372" spans="1:1" ht="15.75" customHeight="1" x14ac:dyDescent="0.25">
      <c r="A372" s="128"/>
    </row>
    <row r="373" spans="1:1" ht="15.75" customHeight="1" x14ac:dyDescent="0.25">
      <c r="A373" s="128"/>
    </row>
    <row r="374" spans="1:1" ht="15.75" customHeight="1" x14ac:dyDescent="0.25">
      <c r="A374" s="128"/>
    </row>
    <row r="375" spans="1:1" ht="15.75" customHeight="1" x14ac:dyDescent="0.25">
      <c r="A375" s="128"/>
    </row>
    <row r="376" spans="1:1" ht="15.75" customHeight="1" x14ac:dyDescent="0.25">
      <c r="A376" s="128"/>
    </row>
    <row r="377" spans="1:1" ht="15.75" customHeight="1" x14ac:dyDescent="0.25">
      <c r="A377" s="128"/>
    </row>
    <row r="378" spans="1:1" ht="15.75" customHeight="1" x14ac:dyDescent="0.25">
      <c r="A378" s="128"/>
    </row>
    <row r="379" spans="1:1" ht="15.75" customHeight="1" x14ac:dyDescent="0.25">
      <c r="A379" s="128"/>
    </row>
    <row r="380" spans="1:1" ht="15.75" customHeight="1" x14ac:dyDescent="0.25">
      <c r="A380" s="128"/>
    </row>
    <row r="381" spans="1:1" ht="15.75" customHeight="1" x14ac:dyDescent="0.25">
      <c r="A381" s="128"/>
    </row>
    <row r="382" spans="1:1" ht="15.75" customHeight="1" x14ac:dyDescent="0.25">
      <c r="A382" s="128"/>
    </row>
    <row r="383" spans="1:1" ht="15.75" customHeight="1" x14ac:dyDescent="0.25">
      <c r="A383" s="128"/>
    </row>
    <row r="384" spans="1:1" ht="15.75" customHeight="1" x14ac:dyDescent="0.25">
      <c r="A384" s="128"/>
    </row>
    <row r="385" spans="1:1" ht="15.75" customHeight="1" x14ac:dyDescent="0.25">
      <c r="A385" s="128"/>
    </row>
    <row r="386" spans="1:1" ht="15.75" customHeight="1" x14ac:dyDescent="0.25">
      <c r="A386" s="128"/>
    </row>
    <row r="387" spans="1:1" ht="15.75" customHeight="1" x14ac:dyDescent="0.25">
      <c r="A387" s="128"/>
    </row>
    <row r="388" spans="1:1" ht="15.75" customHeight="1" x14ac:dyDescent="0.25">
      <c r="A388" s="128"/>
    </row>
    <row r="389" spans="1:1" ht="15.75" customHeight="1" x14ac:dyDescent="0.25">
      <c r="A389" s="128"/>
    </row>
    <row r="390" spans="1:1" ht="15.75" customHeight="1" x14ac:dyDescent="0.25">
      <c r="A390" s="128"/>
    </row>
    <row r="391" spans="1:1" ht="15.75" customHeight="1" x14ac:dyDescent="0.25">
      <c r="A391" s="128"/>
    </row>
    <row r="392" spans="1:1" ht="15.75" customHeight="1" x14ac:dyDescent="0.25">
      <c r="A392" s="128"/>
    </row>
    <row r="393" spans="1:1" ht="15.75" customHeight="1" x14ac:dyDescent="0.25">
      <c r="A393" s="128"/>
    </row>
    <row r="394" spans="1:1" ht="15.75" customHeight="1" x14ac:dyDescent="0.25">
      <c r="A394" s="128"/>
    </row>
    <row r="395" spans="1:1" ht="15.75" customHeight="1" x14ac:dyDescent="0.25">
      <c r="A395" s="128"/>
    </row>
    <row r="396" spans="1:1" ht="15.75" customHeight="1" x14ac:dyDescent="0.25">
      <c r="A396" s="128"/>
    </row>
    <row r="397" spans="1:1" ht="15.75" customHeight="1" x14ac:dyDescent="0.25">
      <c r="A397" s="128"/>
    </row>
    <row r="398" spans="1:1" ht="15.75" customHeight="1" x14ac:dyDescent="0.25">
      <c r="A398" s="128"/>
    </row>
    <row r="399" spans="1:1" ht="15.75" customHeight="1" x14ac:dyDescent="0.25">
      <c r="A399" s="128"/>
    </row>
    <row r="400" spans="1:1" ht="15.75" customHeight="1" x14ac:dyDescent="0.25">
      <c r="A400" s="128"/>
    </row>
    <row r="401" spans="1:1" ht="15.75" customHeight="1" x14ac:dyDescent="0.25">
      <c r="A401" s="128"/>
    </row>
    <row r="402" spans="1:1" ht="15.75" customHeight="1" x14ac:dyDescent="0.25">
      <c r="A402" s="128"/>
    </row>
    <row r="403" spans="1:1" ht="15.75" customHeight="1" x14ac:dyDescent="0.25">
      <c r="A403" s="128"/>
    </row>
    <row r="404" spans="1:1" ht="15.75" customHeight="1" x14ac:dyDescent="0.25">
      <c r="A404" s="128"/>
    </row>
    <row r="405" spans="1:1" ht="15.75" customHeight="1" x14ac:dyDescent="0.25">
      <c r="A405" s="128"/>
    </row>
    <row r="406" spans="1:1" ht="15.75" customHeight="1" x14ac:dyDescent="0.25">
      <c r="A406" s="128"/>
    </row>
    <row r="407" spans="1:1" ht="15.75" customHeight="1" x14ac:dyDescent="0.25">
      <c r="A407" s="128"/>
    </row>
    <row r="408" spans="1:1" ht="15.75" customHeight="1" x14ac:dyDescent="0.25">
      <c r="A408" s="128"/>
    </row>
    <row r="409" spans="1:1" ht="15.75" customHeight="1" x14ac:dyDescent="0.25">
      <c r="A409" s="128"/>
    </row>
    <row r="410" spans="1:1" ht="15.75" customHeight="1" x14ac:dyDescent="0.25">
      <c r="A410" s="128"/>
    </row>
    <row r="411" spans="1:1" ht="15.75" customHeight="1" x14ac:dyDescent="0.25">
      <c r="A411" s="128"/>
    </row>
    <row r="412" spans="1:1" ht="15.75" customHeight="1" x14ac:dyDescent="0.25">
      <c r="A412" s="128"/>
    </row>
    <row r="413" spans="1:1" ht="15.75" customHeight="1" x14ac:dyDescent="0.25">
      <c r="A413" s="128"/>
    </row>
    <row r="414" spans="1:1" ht="15.75" customHeight="1" x14ac:dyDescent="0.25">
      <c r="A414" s="128"/>
    </row>
    <row r="415" spans="1:1" ht="15.75" customHeight="1" x14ac:dyDescent="0.25">
      <c r="A415" s="128"/>
    </row>
    <row r="416" spans="1:1" ht="15.75" customHeight="1" x14ac:dyDescent="0.25">
      <c r="A416" s="128"/>
    </row>
    <row r="417" spans="1:1" ht="15.75" customHeight="1" x14ac:dyDescent="0.25">
      <c r="A417" s="128"/>
    </row>
    <row r="418" spans="1:1" ht="15.75" customHeight="1" x14ac:dyDescent="0.25">
      <c r="A418" s="128"/>
    </row>
    <row r="419" spans="1:1" ht="15.75" customHeight="1" x14ac:dyDescent="0.25">
      <c r="A419" s="128"/>
    </row>
    <row r="420" spans="1:1" ht="15.75" customHeight="1" x14ac:dyDescent="0.25">
      <c r="A420" s="128"/>
    </row>
    <row r="421" spans="1:1" ht="15.75" customHeight="1" x14ac:dyDescent="0.25">
      <c r="A421" s="128"/>
    </row>
    <row r="422" spans="1:1" ht="15.75" customHeight="1" x14ac:dyDescent="0.25">
      <c r="A422" s="128"/>
    </row>
    <row r="423" spans="1:1" ht="15.75" customHeight="1" x14ac:dyDescent="0.25">
      <c r="A423" s="128"/>
    </row>
    <row r="424" spans="1:1" ht="15.75" customHeight="1" x14ac:dyDescent="0.25">
      <c r="A424" s="128"/>
    </row>
    <row r="425" spans="1:1" ht="15.75" customHeight="1" x14ac:dyDescent="0.25">
      <c r="A425" s="128"/>
    </row>
    <row r="426" spans="1:1" ht="15.75" customHeight="1" x14ac:dyDescent="0.25">
      <c r="A426" s="128"/>
    </row>
    <row r="427" spans="1:1" ht="15.75" customHeight="1" x14ac:dyDescent="0.25">
      <c r="A427" s="128"/>
    </row>
    <row r="428" spans="1:1" ht="15.75" customHeight="1" x14ac:dyDescent="0.25">
      <c r="A428" s="128"/>
    </row>
    <row r="429" spans="1:1" ht="15.75" customHeight="1" x14ac:dyDescent="0.25">
      <c r="A429" s="128"/>
    </row>
    <row r="430" spans="1:1" ht="15.75" customHeight="1" x14ac:dyDescent="0.25">
      <c r="A430" s="128"/>
    </row>
    <row r="431" spans="1:1" ht="15.75" customHeight="1" x14ac:dyDescent="0.25">
      <c r="A431" s="128"/>
    </row>
    <row r="432" spans="1:1" ht="15.75" customHeight="1" x14ac:dyDescent="0.25">
      <c r="A432" s="128"/>
    </row>
    <row r="433" spans="1:1" ht="15.75" customHeight="1" x14ac:dyDescent="0.25">
      <c r="A433" s="128"/>
    </row>
    <row r="434" spans="1:1" ht="15.75" customHeight="1" x14ac:dyDescent="0.25">
      <c r="A434" s="128"/>
    </row>
    <row r="435" spans="1:1" ht="15.75" customHeight="1" x14ac:dyDescent="0.25">
      <c r="A435" s="128"/>
    </row>
    <row r="436" spans="1:1" ht="15.75" customHeight="1" x14ac:dyDescent="0.25">
      <c r="A436" s="128"/>
    </row>
    <row r="437" spans="1:1" ht="15.75" customHeight="1" x14ac:dyDescent="0.25">
      <c r="A437" s="128"/>
    </row>
    <row r="438" spans="1:1" ht="15.75" customHeight="1" x14ac:dyDescent="0.25">
      <c r="A438" s="128"/>
    </row>
    <row r="439" spans="1:1" ht="15.75" customHeight="1" x14ac:dyDescent="0.25">
      <c r="A439" s="128"/>
    </row>
    <row r="440" spans="1:1" ht="15.75" customHeight="1" x14ac:dyDescent="0.25">
      <c r="A440" s="128"/>
    </row>
    <row r="441" spans="1:1" ht="15.75" customHeight="1" x14ac:dyDescent="0.25">
      <c r="A441" s="128"/>
    </row>
    <row r="442" spans="1:1" ht="15.75" customHeight="1" x14ac:dyDescent="0.25">
      <c r="A442" s="128"/>
    </row>
    <row r="443" spans="1:1" ht="15.75" customHeight="1" x14ac:dyDescent="0.25">
      <c r="A443" s="128"/>
    </row>
    <row r="444" spans="1:1" ht="15.75" customHeight="1" x14ac:dyDescent="0.25">
      <c r="A444" s="128"/>
    </row>
    <row r="445" spans="1:1" ht="15.75" customHeight="1" x14ac:dyDescent="0.25">
      <c r="A445" s="128"/>
    </row>
    <row r="446" spans="1:1" ht="15.75" customHeight="1" x14ac:dyDescent="0.25">
      <c r="A446" s="128"/>
    </row>
    <row r="447" spans="1:1" ht="15.75" customHeight="1" x14ac:dyDescent="0.25">
      <c r="A447" s="128"/>
    </row>
    <row r="448" spans="1:1" ht="15.75" customHeight="1" x14ac:dyDescent="0.25">
      <c r="A448" s="128"/>
    </row>
    <row r="449" spans="1:1" ht="15.75" customHeight="1" x14ac:dyDescent="0.25">
      <c r="A449" s="128"/>
    </row>
    <row r="450" spans="1:1" ht="15.75" customHeight="1" x14ac:dyDescent="0.25">
      <c r="A450" s="128"/>
    </row>
    <row r="451" spans="1:1" ht="15.75" customHeight="1" x14ac:dyDescent="0.25">
      <c r="A451" s="128"/>
    </row>
    <row r="452" spans="1:1" ht="15.75" customHeight="1" x14ac:dyDescent="0.25">
      <c r="A452" s="128"/>
    </row>
    <row r="453" spans="1:1" ht="15.75" customHeight="1" x14ac:dyDescent="0.25">
      <c r="A453" s="128"/>
    </row>
    <row r="454" spans="1:1" ht="15.75" customHeight="1" x14ac:dyDescent="0.25">
      <c r="A454" s="128"/>
    </row>
    <row r="455" spans="1:1" ht="15.75" customHeight="1" x14ac:dyDescent="0.25">
      <c r="A455" s="128"/>
    </row>
    <row r="456" spans="1:1" ht="15.75" customHeight="1" x14ac:dyDescent="0.25">
      <c r="A456" s="128"/>
    </row>
    <row r="457" spans="1:1" ht="15.75" customHeight="1" x14ac:dyDescent="0.25">
      <c r="A457" s="128"/>
    </row>
    <row r="458" spans="1:1" ht="15.75" customHeight="1" x14ac:dyDescent="0.25">
      <c r="A458" s="128"/>
    </row>
    <row r="459" spans="1:1" ht="15.75" customHeight="1" x14ac:dyDescent="0.25">
      <c r="A459" s="128"/>
    </row>
    <row r="460" spans="1:1" ht="15.75" customHeight="1" x14ac:dyDescent="0.25">
      <c r="A460" s="128"/>
    </row>
    <row r="461" spans="1:1" ht="15.75" customHeight="1" x14ac:dyDescent="0.25">
      <c r="A461" s="128"/>
    </row>
    <row r="462" spans="1:1" ht="15.75" customHeight="1" x14ac:dyDescent="0.25">
      <c r="A462" s="128"/>
    </row>
    <row r="463" spans="1:1" ht="15.75" customHeight="1" x14ac:dyDescent="0.25">
      <c r="A463" s="128"/>
    </row>
    <row r="464" spans="1:1" ht="15.75" customHeight="1" x14ac:dyDescent="0.25">
      <c r="A464" s="128"/>
    </row>
    <row r="465" spans="1:1" ht="15.75" customHeight="1" x14ac:dyDescent="0.25">
      <c r="A465" s="128"/>
    </row>
    <row r="466" spans="1:1" ht="15.75" customHeight="1" x14ac:dyDescent="0.25">
      <c r="A466" s="128"/>
    </row>
    <row r="467" spans="1:1" ht="15.75" customHeight="1" x14ac:dyDescent="0.25">
      <c r="A467" s="128"/>
    </row>
    <row r="468" spans="1:1" ht="15.75" customHeight="1" x14ac:dyDescent="0.25">
      <c r="A468" s="128"/>
    </row>
    <row r="469" spans="1:1" ht="15.75" customHeight="1" x14ac:dyDescent="0.25">
      <c r="A469" s="128"/>
    </row>
    <row r="470" spans="1:1" ht="15.75" customHeight="1" x14ac:dyDescent="0.25">
      <c r="A470" s="128"/>
    </row>
    <row r="471" spans="1:1" ht="15.75" customHeight="1" x14ac:dyDescent="0.25">
      <c r="A471" s="128"/>
    </row>
    <row r="472" spans="1:1" ht="15.75" customHeight="1" x14ac:dyDescent="0.25">
      <c r="A472" s="128"/>
    </row>
    <row r="473" spans="1:1" ht="15.75" customHeight="1" x14ac:dyDescent="0.25">
      <c r="A473" s="128"/>
    </row>
    <row r="474" spans="1:1" ht="15.75" customHeight="1" x14ac:dyDescent="0.25">
      <c r="A474" s="128"/>
    </row>
    <row r="475" spans="1:1" ht="15.75" customHeight="1" x14ac:dyDescent="0.25">
      <c r="A475" s="128"/>
    </row>
    <row r="476" spans="1:1" ht="15.75" customHeight="1" x14ac:dyDescent="0.25">
      <c r="A476" s="128"/>
    </row>
    <row r="477" spans="1:1" ht="15.75" customHeight="1" x14ac:dyDescent="0.25">
      <c r="A477" s="128"/>
    </row>
    <row r="478" spans="1:1" ht="15.75" customHeight="1" x14ac:dyDescent="0.25">
      <c r="A478" s="128"/>
    </row>
    <row r="479" spans="1:1" ht="15.75" customHeight="1" x14ac:dyDescent="0.25">
      <c r="A479" s="128"/>
    </row>
    <row r="480" spans="1:1" ht="15.75" customHeight="1" x14ac:dyDescent="0.25">
      <c r="A480" s="128"/>
    </row>
    <row r="481" spans="1:1" ht="15.75" customHeight="1" x14ac:dyDescent="0.25">
      <c r="A481" s="128"/>
    </row>
    <row r="482" spans="1:1" ht="15.75" customHeight="1" x14ac:dyDescent="0.25">
      <c r="A482" s="128"/>
    </row>
    <row r="483" spans="1:1" ht="15.75" customHeight="1" x14ac:dyDescent="0.25">
      <c r="A483" s="128"/>
    </row>
    <row r="484" spans="1:1" ht="15.75" customHeight="1" x14ac:dyDescent="0.25">
      <c r="A484" s="128"/>
    </row>
    <row r="485" spans="1:1" ht="15.75" customHeight="1" x14ac:dyDescent="0.25">
      <c r="A485" s="128"/>
    </row>
    <row r="486" spans="1:1" ht="15.75" customHeight="1" x14ac:dyDescent="0.25">
      <c r="A486" s="128"/>
    </row>
    <row r="487" spans="1:1" ht="15.75" customHeight="1" x14ac:dyDescent="0.25">
      <c r="A487" s="128"/>
    </row>
    <row r="488" spans="1:1" ht="15.75" customHeight="1" x14ac:dyDescent="0.25">
      <c r="A488" s="128"/>
    </row>
    <row r="489" spans="1:1" ht="15.75" customHeight="1" x14ac:dyDescent="0.25">
      <c r="A489" s="128"/>
    </row>
    <row r="490" spans="1:1" ht="15.75" customHeight="1" x14ac:dyDescent="0.25">
      <c r="A490" s="128"/>
    </row>
    <row r="491" spans="1:1" ht="15.75" customHeight="1" x14ac:dyDescent="0.25">
      <c r="A491" s="128"/>
    </row>
    <row r="492" spans="1:1" ht="15.75" customHeight="1" x14ac:dyDescent="0.25">
      <c r="A492" s="128"/>
    </row>
    <row r="493" spans="1:1" ht="15.75" customHeight="1" x14ac:dyDescent="0.25">
      <c r="A493" s="128"/>
    </row>
    <row r="494" spans="1:1" ht="15.75" customHeight="1" x14ac:dyDescent="0.25">
      <c r="A494" s="128"/>
    </row>
    <row r="495" spans="1:1" ht="15.75" customHeight="1" x14ac:dyDescent="0.25">
      <c r="A495" s="128"/>
    </row>
    <row r="496" spans="1:1" ht="15.75" customHeight="1" x14ac:dyDescent="0.25">
      <c r="A496" s="128"/>
    </row>
    <row r="497" spans="1:1" ht="15.75" customHeight="1" x14ac:dyDescent="0.25">
      <c r="A497" s="128"/>
    </row>
    <row r="498" spans="1:1" ht="15.75" customHeight="1" x14ac:dyDescent="0.25">
      <c r="A498" s="128"/>
    </row>
    <row r="499" spans="1:1" ht="15.75" customHeight="1" x14ac:dyDescent="0.25">
      <c r="A499" s="128"/>
    </row>
    <row r="500" spans="1:1" ht="15.75" customHeight="1" x14ac:dyDescent="0.25">
      <c r="A500" s="128"/>
    </row>
    <row r="501" spans="1:1" ht="15.75" customHeight="1" x14ac:dyDescent="0.25">
      <c r="A501" s="128"/>
    </row>
    <row r="502" spans="1:1" ht="15.75" customHeight="1" x14ac:dyDescent="0.25">
      <c r="A502" s="128"/>
    </row>
    <row r="503" spans="1:1" ht="15.75" customHeight="1" x14ac:dyDescent="0.25">
      <c r="A503" s="128"/>
    </row>
    <row r="504" spans="1:1" ht="15.75" customHeight="1" x14ac:dyDescent="0.25">
      <c r="A504" s="128"/>
    </row>
    <row r="505" spans="1:1" ht="15.75" customHeight="1" x14ac:dyDescent="0.25">
      <c r="A505" s="128"/>
    </row>
    <row r="506" spans="1:1" ht="15.75" customHeight="1" x14ac:dyDescent="0.25">
      <c r="A506" s="128"/>
    </row>
    <row r="507" spans="1:1" ht="15.75" customHeight="1" x14ac:dyDescent="0.25">
      <c r="A507" s="128"/>
    </row>
    <row r="508" spans="1:1" ht="15.75" customHeight="1" x14ac:dyDescent="0.25">
      <c r="A508" s="128"/>
    </row>
    <row r="509" spans="1:1" ht="15.75" customHeight="1" x14ac:dyDescent="0.25">
      <c r="A509" s="128"/>
    </row>
    <row r="510" spans="1:1" ht="15.75" customHeight="1" x14ac:dyDescent="0.25">
      <c r="A510" s="128"/>
    </row>
    <row r="511" spans="1:1" ht="15.75" customHeight="1" x14ac:dyDescent="0.25">
      <c r="A511" s="128"/>
    </row>
    <row r="512" spans="1:1" ht="15.75" customHeight="1" x14ac:dyDescent="0.25">
      <c r="A512" s="128"/>
    </row>
    <row r="513" spans="1:1" ht="15.75" customHeight="1" x14ac:dyDescent="0.25">
      <c r="A513" s="128"/>
    </row>
    <row r="514" spans="1:1" ht="15.75" customHeight="1" x14ac:dyDescent="0.25">
      <c r="A514" s="128"/>
    </row>
    <row r="515" spans="1:1" ht="15.75" customHeight="1" x14ac:dyDescent="0.25">
      <c r="A515" s="128"/>
    </row>
    <row r="516" spans="1:1" ht="15.75" customHeight="1" x14ac:dyDescent="0.25">
      <c r="A516" s="128"/>
    </row>
    <row r="517" spans="1:1" ht="15.75" customHeight="1" x14ac:dyDescent="0.25">
      <c r="A517" s="128"/>
    </row>
    <row r="518" spans="1:1" ht="15.75" customHeight="1" x14ac:dyDescent="0.25">
      <c r="A518" s="128"/>
    </row>
    <row r="519" spans="1:1" ht="15.75" customHeight="1" x14ac:dyDescent="0.25">
      <c r="A519" s="128"/>
    </row>
    <row r="520" spans="1:1" ht="15.75" customHeight="1" x14ac:dyDescent="0.25">
      <c r="A520" s="128"/>
    </row>
    <row r="521" spans="1:1" ht="15.75" customHeight="1" x14ac:dyDescent="0.25">
      <c r="A521" s="128"/>
    </row>
    <row r="522" spans="1:1" ht="15.75" customHeight="1" x14ac:dyDescent="0.25">
      <c r="A522" s="128"/>
    </row>
    <row r="523" spans="1:1" ht="15.75" customHeight="1" x14ac:dyDescent="0.25">
      <c r="A523" s="128"/>
    </row>
    <row r="524" spans="1:1" ht="15.75" customHeight="1" x14ac:dyDescent="0.25">
      <c r="A524" s="128"/>
    </row>
    <row r="525" spans="1:1" ht="15.75" customHeight="1" x14ac:dyDescent="0.25">
      <c r="A525" s="128"/>
    </row>
    <row r="526" spans="1:1" ht="15.75" customHeight="1" x14ac:dyDescent="0.25">
      <c r="A526" s="128"/>
    </row>
    <row r="527" spans="1:1" ht="15.75" customHeight="1" x14ac:dyDescent="0.25">
      <c r="A527" s="128"/>
    </row>
    <row r="528" spans="1:1" ht="15.75" customHeight="1" x14ac:dyDescent="0.25">
      <c r="A528" s="128"/>
    </row>
    <row r="529" spans="1:1" ht="15.75" customHeight="1" x14ac:dyDescent="0.25">
      <c r="A529" s="128"/>
    </row>
    <row r="530" spans="1:1" ht="15.75" customHeight="1" x14ac:dyDescent="0.25">
      <c r="A530" s="128"/>
    </row>
    <row r="531" spans="1:1" ht="15.75" customHeight="1" x14ac:dyDescent="0.25">
      <c r="A531" s="128"/>
    </row>
    <row r="532" spans="1:1" ht="15.75" customHeight="1" x14ac:dyDescent="0.25">
      <c r="A532" s="128"/>
    </row>
    <row r="533" spans="1:1" ht="15.75" customHeight="1" x14ac:dyDescent="0.25">
      <c r="A533" s="128"/>
    </row>
    <row r="534" spans="1:1" ht="15.75" customHeight="1" x14ac:dyDescent="0.25">
      <c r="A534" s="128"/>
    </row>
    <row r="535" spans="1:1" ht="15.75" customHeight="1" x14ac:dyDescent="0.25">
      <c r="A535" s="128"/>
    </row>
    <row r="536" spans="1:1" ht="15.75" customHeight="1" x14ac:dyDescent="0.25">
      <c r="A536" s="128"/>
    </row>
    <row r="537" spans="1:1" ht="15.75" customHeight="1" x14ac:dyDescent="0.25">
      <c r="A537" s="128"/>
    </row>
    <row r="538" spans="1:1" ht="15.75" customHeight="1" x14ac:dyDescent="0.25">
      <c r="A538" s="128"/>
    </row>
    <row r="539" spans="1:1" ht="15.75" customHeight="1" x14ac:dyDescent="0.25">
      <c r="A539" s="128"/>
    </row>
    <row r="540" spans="1:1" ht="15.75" customHeight="1" x14ac:dyDescent="0.25">
      <c r="A540" s="128"/>
    </row>
    <row r="541" spans="1:1" ht="15.75" customHeight="1" x14ac:dyDescent="0.25">
      <c r="A541" s="128"/>
    </row>
    <row r="542" spans="1:1" ht="15.75" customHeight="1" x14ac:dyDescent="0.25">
      <c r="A542" s="128"/>
    </row>
    <row r="543" spans="1:1" ht="15.75" customHeight="1" x14ac:dyDescent="0.25">
      <c r="A543" s="128"/>
    </row>
    <row r="544" spans="1:1" ht="15.75" customHeight="1" x14ac:dyDescent="0.25">
      <c r="A544" s="128"/>
    </row>
    <row r="545" spans="1:1" ht="15.75" customHeight="1" x14ac:dyDescent="0.25">
      <c r="A545" s="128"/>
    </row>
    <row r="546" spans="1:1" ht="15.75" customHeight="1" x14ac:dyDescent="0.25">
      <c r="A546" s="128"/>
    </row>
    <row r="547" spans="1:1" ht="15.75" customHeight="1" x14ac:dyDescent="0.25">
      <c r="A547" s="128"/>
    </row>
    <row r="548" spans="1:1" ht="15.75" customHeight="1" x14ac:dyDescent="0.25">
      <c r="A548" s="128"/>
    </row>
    <row r="549" spans="1:1" ht="15.75" customHeight="1" x14ac:dyDescent="0.25">
      <c r="A549" s="128"/>
    </row>
    <row r="550" spans="1:1" ht="15.75" customHeight="1" x14ac:dyDescent="0.25">
      <c r="A550" s="128"/>
    </row>
    <row r="551" spans="1:1" ht="15.75" customHeight="1" x14ac:dyDescent="0.25">
      <c r="A551" s="128"/>
    </row>
    <row r="552" spans="1:1" ht="15.75" customHeight="1" x14ac:dyDescent="0.25">
      <c r="A552" s="128"/>
    </row>
    <row r="553" spans="1:1" ht="15.75" customHeight="1" x14ac:dyDescent="0.25">
      <c r="A553" s="128"/>
    </row>
    <row r="554" spans="1:1" ht="15.75" customHeight="1" x14ac:dyDescent="0.25">
      <c r="A554" s="128"/>
    </row>
    <row r="555" spans="1:1" ht="15.75" customHeight="1" x14ac:dyDescent="0.25">
      <c r="A555" s="128"/>
    </row>
    <row r="556" spans="1:1" ht="15.75" customHeight="1" x14ac:dyDescent="0.25">
      <c r="A556" s="128"/>
    </row>
    <row r="557" spans="1:1" ht="15.75" customHeight="1" x14ac:dyDescent="0.25">
      <c r="A557" s="128"/>
    </row>
    <row r="558" spans="1:1" ht="15.75" customHeight="1" x14ac:dyDescent="0.25">
      <c r="A558" s="128"/>
    </row>
    <row r="559" spans="1:1" ht="15.75" customHeight="1" x14ac:dyDescent="0.25">
      <c r="A559" s="128"/>
    </row>
    <row r="560" spans="1:1" ht="15.75" customHeight="1" x14ac:dyDescent="0.25">
      <c r="A560" s="128"/>
    </row>
    <row r="561" spans="1:1" ht="15.75" customHeight="1" x14ac:dyDescent="0.25">
      <c r="A561" s="128"/>
    </row>
    <row r="562" spans="1:1" ht="15.75" customHeight="1" x14ac:dyDescent="0.25">
      <c r="A562" s="128"/>
    </row>
    <row r="563" spans="1:1" ht="15.75" customHeight="1" x14ac:dyDescent="0.25">
      <c r="A563" s="128"/>
    </row>
    <row r="564" spans="1:1" ht="15.75" customHeight="1" x14ac:dyDescent="0.25">
      <c r="A564" s="128"/>
    </row>
    <row r="565" spans="1:1" ht="15.75" customHeight="1" x14ac:dyDescent="0.25">
      <c r="A565" s="128"/>
    </row>
    <row r="566" spans="1:1" ht="15.75" customHeight="1" x14ac:dyDescent="0.25">
      <c r="A566" s="128"/>
    </row>
    <row r="567" spans="1:1" ht="15.75" customHeight="1" x14ac:dyDescent="0.25">
      <c r="A567" s="128"/>
    </row>
    <row r="568" spans="1:1" ht="15.75" customHeight="1" x14ac:dyDescent="0.25">
      <c r="A568" s="128"/>
    </row>
    <row r="569" spans="1:1" ht="15.75" customHeight="1" x14ac:dyDescent="0.25">
      <c r="A569" s="128"/>
    </row>
    <row r="570" spans="1:1" ht="15.75" customHeight="1" x14ac:dyDescent="0.25">
      <c r="A570" s="128"/>
    </row>
    <row r="571" spans="1:1" ht="15.75" customHeight="1" x14ac:dyDescent="0.25">
      <c r="A571" s="128"/>
    </row>
    <row r="572" spans="1:1" ht="15.75" customHeight="1" x14ac:dyDescent="0.25">
      <c r="A572" s="128"/>
    </row>
    <row r="573" spans="1:1" ht="15.75" customHeight="1" x14ac:dyDescent="0.25">
      <c r="A573" s="128"/>
    </row>
    <row r="574" spans="1:1" ht="15.75" customHeight="1" x14ac:dyDescent="0.25">
      <c r="A574" s="128"/>
    </row>
    <row r="575" spans="1:1" ht="15.75" customHeight="1" x14ac:dyDescent="0.25">
      <c r="A575" s="128"/>
    </row>
    <row r="576" spans="1:1" ht="15.75" customHeight="1" x14ac:dyDescent="0.25">
      <c r="A576" s="128"/>
    </row>
    <row r="577" spans="1:1" ht="15.75" customHeight="1" x14ac:dyDescent="0.25">
      <c r="A577" s="128"/>
    </row>
    <row r="578" spans="1:1" ht="15.75" customHeight="1" x14ac:dyDescent="0.25">
      <c r="A578" s="128"/>
    </row>
    <row r="579" spans="1:1" ht="15.75" customHeight="1" x14ac:dyDescent="0.25">
      <c r="A579" s="128"/>
    </row>
    <row r="580" spans="1:1" ht="15.75" customHeight="1" x14ac:dyDescent="0.25">
      <c r="A580" s="128"/>
    </row>
    <row r="581" spans="1:1" ht="15.75" customHeight="1" x14ac:dyDescent="0.25">
      <c r="A581" s="128"/>
    </row>
    <row r="582" spans="1:1" ht="15.75" customHeight="1" x14ac:dyDescent="0.25">
      <c r="A582" s="128"/>
    </row>
    <row r="583" spans="1:1" ht="15.75" customHeight="1" x14ac:dyDescent="0.25">
      <c r="A583" s="128"/>
    </row>
    <row r="584" spans="1:1" ht="15.75" customHeight="1" x14ac:dyDescent="0.25">
      <c r="A584" s="128"/>
    </row>
    <row r="585" spans="1:1" ht="15.75" customHeight="1" x14ac:dyDescent="0.25">
      <c r="A585" s="128"/>
    </row>
    <row r="586" spans="1:1" ht="15.75" customHeight="1" x14ac:dyDescent="0.25">
      <c r="A586" s="128"/>
    </row>
    <row r="587" spans="1:1" ht="15.75" customHeight="1" x14ac:dyDescent="0.25">
      <c r="A587" s="128"/>
    </row>
    <row r="588" spans="1:1" ht="15.75" customHeight="1" x14ac:dyDescent="0.25">
      <c r="A588" s="128"/>
    </row>
    <row r="589" spans="1:1" ht="15.75" customHeight="1" x14ac:dyDescent="0.25">
      <c r="A589" s="128"/>
    </row>
    <row r="590" spans="1:1" ht="15.75" customHeight="1" x14ac:dyDescent="0.25">
      <c r="A590" s="128"/>
    </row>
    <row r="591" spans="1:1" ht="15.75" customHeight="1" x14ac:dyDescent="0.25">
      <c r="A591" s="128"/>
    </row>
    <row r="592" spans="1:1" ht="15.75" customHeight="1" x14ac:dyDescent="0.25">
      <c r="A592" s="128"/>
    </row>
    <row r="593" spans="1:1" ht="15.75" customHeight="1" x14ac:dyDescent="0.25">
      <c r="A593" s="128"/>
    </row>
    <row r="594" spans="1:1" ht="15.75" customHeight="1" x14ac:dyDescent="0.25">
      <c r="A594" s="128"/>
    </row>
    <row r="595" spans="1:1" ht="15.75" customHeight="1" x14ac:dyDescent="0.25">
      <c r="A595" s="128"/>
    </row>
    <row r="596" spans="1:1" ht="15.75" customHeight="1" x14ac:dyDescent="0.25">
      <c r="A596" s="128"/>
    </row>
    <row r="597" spans="1:1" ht="15.75" customHeight="1" x14ac:dyDescent="0.25">
      <c r="A597" s="128"/>
    </row>
    <row r="598" spans="1:1" ht="15.75" customHeight="1" x14ac:dyDescent="0.25">
      <c r="A598" s="128"/>
    </row>
    <row r="599" spans="1:1" ht="15.75" customHeight="1" x14ac:dyDescent="0.25">
      <c r="A599" s="128"/>
    </row>
    <row r="600" spans="1:1" ht="15.75" customHeight="1" x14ac:dyDescent="0.25">
      <c r="A600" s="128"/>
    </row>
    <row r="601" spans="1:1" ht="15.75" customHeight="1" x14ac:dyDescent="0.25">
      <c r="A601" s="128"/>
    </row>
    <row r="602" spans="1:1" ht="15.75" customHeight="1" x14ac:dyDescent="0.25">
      <c r="A602" s="128"/>
    </row>
    <row r="603" spans="1:1" ht="15.75" customHeight="1" x14ac:dyDescent="0.25">
      <c r="A603" s="128"/>
    </row>
    <row r="604" spans="1:1" ht="15.75" customHeight="1" x14ac:dyDescent="0.25">
      <c r="A604" s="128"/>
    </row>
    <row r="605" spans="1:1" ht="15.75" customHeight="1" x14ac:dyDescent="0.25">
      <c r="A605" s="128"/>
    </row>
    <row r="606" spans="1:1" ht="15.75" customHeight="1" x14ac:dyDescent="0.25">
      <c r="A606" s="128"/>
    </row>
    <row r="607" spans="1:1" ht="15.75" customHeight="1" x14ac:dyDescent="0.25">
      <c r="A607" s="128"/>
    </row>
    <row r="608" spans="1:1" ht="15.75" customHeight="1" x14ac:dyDescent="0.25">
      <c r="A608" s="128"/>
    </row>
    <row r="609" spans="1:1" ht="15.75" customHeight="1" x14ac:dyDescent="0.25">
      <c r="A609" s="128"/>
    </row>
    <row r="610" spans="1:1" ht="15.75" customHeight="1" x14ac:dyDescent="0.25">
      <c r="A610" s="128"/>
    </row>
    <row r="611" spans="1:1" ht="15.75" customHeight="1" x14ac:dyDescent="0.25">
      <c r="A611" s="128"/>
    </row>
    <row r="612" spans="1:1" ht="15.75" customHeight="1" x14ac:dyDescent="0.25">
      <c r="A612" s="128"/>
    </row>
    <row r="613" spans="1:1" ht="15.75" customHeight="1" x14ac:dyDescent="0.25">
      <c r="A613" s="128"/>
    </row>
    <row r="614" spans="1:1" ht="15.75" customHeight="1" x14ac:dyDescent="0.25">
      <c r="A614" s="128"/>
    </row>
    <row r="615" spans="1:1" ht="15.75" customHeight="1" x14ac:dyDescent="0.25">
      <c r="A615" s="128"/>
    </row>
    <row r="616" spans="1:1" ht="15.75" customHeight="1" x14ac:dyDescent="0.25">
      <c r="A616" s="128"/>
    </row>
    <row r="617" spans="1:1" ht="15.75" customHeight="1" x14ac:dyDescent="0.25">
      <c r="A617" s="128"/>
    </row>
    <row r="618" spans="1:1" ht="15.75" customHeight="1" x14ac:dyDescent="0.25">
      <c r="A618" s="128"/>
    </row>
    <row r="619" spans="1:1" ht="15.75" customHeight="1" x14ac:dyDescent="0.25">
      <c r="A619" s="128"/>
    </row>
    <row r="620" spans="1:1" ht="15.75" customHeight="1" x14ac:dyDescent="0.25">
      <c r="A620" s="128"/>
    </row>
    <row r="621" spans="1:1" ht="15.75" customHeight="1" x14ac:dyDescent="0.25">
      <c r="A621" s="128"/>
    </row>
    <row r="622" spans="1:1" ht="15.75" customHeight="1" x14ac:dyDescent="0.25">
      <c r="A622" s="128"/>
    </row>
    <row r="623" spans="1:1" ht="15.75" customHeight="1" x14ac:dyDescent="0.25">
      <c r="A623" s="128"/>
    </row>
    <row r="624" spans="1:1" ht="15.75" customHeight="1" x14ac:dyDescent="0.25">
      <c r="A624" s="128"/>
    </row>
    <row r="625" spans="1:1" ht="15.75" customHeight="1" x14ac:dyDescent="0.25">
      <c r="A625" s="128"/>
    </row>
    <row r="626" spans="1:1" ht="15.75" customHeight="1" x14ac:dyDescent="0.25">
      <c r="A626" s="128"/>
    </row>
    <row r="627" spans="1:1" ht="15.75" customHeight="1" x14ac:dyDescent="0.25">
      <c r="A627" s="128"/>
    </row>
    <row r="628" spans="1:1" ht="15.75" customHeight="1" x14ac:dyDescent="0.25">
      <c r="A628" s="128"/>
    </row>
    <row r="629" spans="1:1" ht="15.75" customHeight="1" x14ac:dyDescent="0.25">
      <c r="A629" s="128"/>
    </row>
    <row r="630" spans="1:1" ht="15.75" customHeight="1" x14ac:dyDescent="0.25">
      <c r="A630" s="128"/>
    </row>
    <row r="631" spans="1:1" ht="15.75" customHeight="1" x14ac:dyDescent="0.25">
      <c r="A631" s="128"/>
    </row>
    <row r="632" spans="1:1" ht="15.75" customHeight="1" x14ac:dyDescent="0.25">
      <c r="A632" s="128"/>
    </row>
    <row r="633" spans="1:1" ht="15.75" customHeight="1" x14ac:dyDescent="0.25">
      <c r="A633" s="128"/>
    </row>
    <row r="634" spans="1:1" ht="15.75" customHeight="1" x14ac:dyDescent="0.25">
      <c r="A634" s="128"/>
    </row>
    <row r="635" spans="1:1" ht="15.75" customHeight="1" x14ac:dyDescent="0.25">
      <c r="A635" s="128"/>
    </row>
    <row r="636" spans="1:1" ht="15.75" customHeight="1" x14ac:dyDescent="0.25">
      <c r="A636" s="128"/>
    </row>
    <row r="637" spans="1:1" ht="15.75" customHeight="1" x14ac:dyDescent="0.25">
      <c r="A637" s="128"/>
    </row>
    <row r="638" spans="1:1" ht="15.75" customHeight="1" x14ac:dyDescent="0.25">
      <c r="A638" s="128"/>
    </row>
    <row r="639" spans="1:1" ht="15.75" customHeight="1" x14ac:dyDescent="0.25">
      <c r="A639" s="128"/>
    </row>
    <row r="640" spans="1:1" ht="15.75" customHeight="1" x14ac:dyDescent="0.25">
      <c r="A640" s="128"/>
    </row>
    <row r="641" spans="1:1" ht="15.75" customHeight="1" x14ac:dyDescent="0.25">
      <c r="A641" s="128"/>
    </row>
    <row r="642" spans="1:1" ht="15.75" customHeight="1" x14ac:dyDescent="0.25">
      <c r="A642" s="128"/>
    </row>
    <row r="643" spans="1:1" ht="15.75" customHeight="1" x14ac:dyDescent="0.25">
      <c r="A643" s="128"/>
    </row>
    <row r="644" spans="1:1" ht="15.75" customHeight="1" x14ac:dyDescent="0.25">
      <c r="A644" s="128"/>
    </row>
    <row r="645" spans="1:1" ht="15.75" customHeight="1" x14ac:dyDescent="0.25">
      <c r="A645" s="128"/>
    </row>
    <row r="646" spans="1:1" ht="15.75" customHeight="1" x14ac:dyDescent="0.25">
      <c r="A646" s="128"/>
    </row>
    <row r="647" spans="1:1" ht="15.75" customHeight="1" x14ac:dyDescent="0.25">
      <c r="A647" s="128"/>
    </row>
    <row r="648" spans="1:1" ht="15.75" customHeight="1" x14ac:dyDescent="0.25">
      <c r="A648" s="128"/>
    </row>
    <row r="649" spans="1:1" ht="15.75" customHeight="1" x14ac:dyDescent="0.25">
      <c r="A649" s="128"/>
    </row>
    <row r="650" spans="1:1" ht="15.75" customHeight="1" x14ac:dyDescent="0.25">
      <c r="A650" s="128"/>
    </row>
    <row r="651" spans="1:1" ht="15.75" customHeight="1" x14ac:dyDescent="0.25">
      <c r="A651" s="128"/>
    </row>
    <row r="652" spans="1:1" ht="15.75" customHeight="1" x14ac:dyDescent="0.25">
      <c r="A652" s="128"/>
    </row>
    <row r="653" spans="1:1" ht="15.75" customHeight="1" x14ac:dyDescent="0.25">
      <c r="A653" s="128"/>
    </row>
    <row r="654" spans="1:1" ht="15.75" customHeight="1" x14ac:dyDescent="0.25">
      <c r="A654" s="128"/>
    </row>
    <row r="655" spans="1:1" ht="15.75" customHeight="1" x14ac:dyDescent="0.25">
      <c r="A655" s="128"/>
    </row>
    <row r="656" spans="1:1" ht="15.75" customHeight="1" x14ac:dyDescent="0.25">
      <c r="A656" s="128"/>
    </row>
    <row r="657" spans="1:1" ht="15.75" customHeight="1" x14ac:dyDescent="0.25">
      <c r="A657" s="128"/>
    </row>
    <row r="658" spans="1:1" ht="15.75" customHeight="1" x14ac:dyDescent="0.25">
      <c r="A658" s="128"/>
    </row>
    <row r="659" spans="1:1" ht="15.75" customHeight="1" x14ac:dyDescent="0.25">
      <c r="A659" s="128"/>
    </row>
    <row r="660" spans="1:1" ht="15.75" customHeight="1" x14ac:dyDescent="0.25">
      <c r="A660" s="128"/>
    </row>
    <row r="661" spans="1:1" ht="15.75" customHeight="1" x14ac:dyDescent="0.25">
      <c r="A661" s="128"/>
    </row>
    <row r="662" spans="1:1" ht="15.75" customHeight="1" x14ac:dyDescent="0.25">
      <c r="A662" s="128"/>
    </row>
    <row r="663" spans="1:1" ht="15.75" customHeight="1" x14ac:dyDescent="0.25">
      <c r="A663" s="128"/>
    </row>
    <row r="664" spans="1:1" ht="15.75" customHeight="1" x14ac:dyDescent="0.25">
      <c r="A664" s="128"/>
    </row>
    <row r="665" spans="1:1" ht="15.75" customHeight="1" x14ac:dyDescent="0.25">
      <c r="A665" s="128"/>
    </row>
    <row r="666" spans="1:1" ht="15.75" customHeight="1" x14ac:dyDescent="0.25">
      <c r="A666" s="128"/>
    </row>
    <row r="667" spans="1:1" ht="15.75" customHeight="1" x14ac:dyDescent="0.25">
      <c r="A667" s="128"/>
    </row>
    <row r="668" spans="1:1" ht="15.75" customHeight="1" x14ac:dyDescent="0.25">
      <c r="A668" s="128"/>
    </row>
    <row r="669" spans="1:1" ht="15.75" customHeight="1" x14ac:dyDescent="0.25">
      <c r="A669" s="128"/>
    </row>
    <row r="670" spans="1:1" ht="15.75" customHeight="1" x14ac:dyDescent="0.25">
      <c r="A670" s="128"/>
    </row>
    <row r="671" spans="1:1" ht="15.75" customHeight="1" x14ac:dyDescent="0.25">
      <c r="A671" s="128"/>
    </row>
    <row r="672" spans="1:1" ht="15.75" customHeight="1" x14ac:dyDescent="0.25">
      <c r="A672" s="128"/>
    </row>
    <row r="673" spans="1:1" ht="15.75" customHeight="1" x14ac:dyDescent="0.25">
      <c r="A673" s="128"/>
    </row>
    <row r="674" spans="1:1" ht="15.75" customHeight="1" x14ac:dyDescent="0.25">
      <c r="A674" s="128"/>
    </row>
    <row r="675" spans="1:1" ht="15.75" customHeight="1" x14ac:dyDescent="0.25">
      <c r="A675" s="128"/>
    </row>
    <row r="676" spans="1:1" ht="15.75" customHeight="1" x14ac:dyDescent="0.25">
      <c r="A676" s="128"/>
    </row>
    <row r="677" spans="1:1" ht="15.75" customHeight="1" x14ac:dyDescent="0.25">
      <c r="A677" s="128"/>
    </row>
    <row r="678" spans="1:1" ht="15.75" customHeight="1" x14ac:dyDescent="0.25">
      <c r="A678" s="128"/>
    </row>
    <row r="679" spans="1:1" ht="15.75" customHeight="1" x14ac:dyDescent="0.25">
      <c r="A679" s="128"/>
    </row>
    <row r="680" spans="1:1" ht="15.75" customHeight="1" x14ac:dyDescent="0.25">
      <c r="A680" s="128"/>
    </row>
    <row r="681" spans="1:1" ht="15.75" customHeight="1" x14ac:dyDescent="0.25">
      <c r="A681" s="128"/>
    </row>
    <row r="682" spans="1:1" ht="15.75" customHeight="1" x14ac:dyDescent="0.25">
      <c r="A682" s="128"/>
    </row>
    <row r="683" spans="1:1" ht="15.75" customHeight="1" x14ac:dyDescent="0.25">
      <c r="A683" s="128"/>
    </row>
    <row r="684" spans="1:1" ht="15.75" customHeight="1" x14ac:dyDescent="0.25">
      <c r="A684" s="128"/>
    </row>
    <row r="685" spans="1:1" ht="15.75" customHeight="1" x14ac:dyDescent="0.25">
      <c r="A685" s="128"/>
    </row>
    <row r="686" spans="1:1" ht="15.75" customHeight="1" x14ac:dyDescent="0.25">
      <c r="A686" s="128"/>
    </row>
    <row r="687" spans="1:1" ht="15.75" customHeight="1" x14ac:dyDescent="0.25">
      <c r="A687" s="128"/>
    </row>
    <row r="688" spans="1:1" ht="15.75" customHeight="1" x14ac:dyDescent="0.25">
      <c r="A688" s="128"/>
    </row>
    <row r="689" spans="1:1" ht="15.75" customHeight="1" x14ac:dyDescent="0.25">
      <c r="A689" s="128"/>
    </row>
    <row r="690" spans="1:1" ht="15.75" customHeight="1" x14ac:dyDescent="0.25">
      <c r="A690" s="128"/>
    </row>
    <row r="691" spans="1:1" ht="15.75" customHeight="1" x14ac:dyDescent="0.25">
      <c r="A691" s="128"/>
    </row>
    <row r="692" spans="1:1" ht="15.75" customHeight="1" x14ac:dyDescent="0.25">
      <c r="A692" s="128"/>
    </row>
    <row r="693" spans="1:1" ht="15.75" customHeight="1" x14ac:dyDescent="0.25">
      <c r="A693" s="128"/>
    </row>
    <row r="694" spans="1:1" ht="15.75" customHeight="1" x14ac:dyDescent="0.25">
      <c r="A694" s="128"/>
    </row>
    <row r="695" spans="1:1" ht="15.75" customHeight="1" x14ac:dyDescent="0.25">
      <c r="A695" s="128"/>
    </row>
    <row r="696" spans="1:1" ht="15.75" customHeight="1" x14ac:dyDescent="0.25">
      <c r="A696" s="128"/>
    </row>
    <row r="697" spans="1:1" ht="15.75" customHeight="1" x14ac:dyDescent="0.25">
      <c r="A697" s="128"/>
    </row>
    <row r="698" spans="1:1" ht="15.75" customHeight="1" x14ac:dyDescent="0.25">
      <c r="A698" s="128"/>
    </row>
    <row r="699" spans="1:1" ht="15.75" customHeight="1" x14ac:dyDescent="0.25">
      <c r="A699" s="128"/>
    </row>
    <row r="700" spans="1:1" ht="15.75" customHeight="1" x14ac:dyDescent="0.25">
      <c r="A700" s="128"/>
    </row>
    <row r="701" spans="1:1" ht="15.75" customHeight="1" x14ac:dyDescent="0.25">
      <c r="A701" s="128"/>
    </row>
    <row r="702" spans="1:1" ht="15.75" customHeight="1" x14ac:dyDescent="0.25">
      <c r="A702" s="128"/>
    </row>
    <row r="703" spans="1:1" ht="15.75" customHeight="1" x14ac:dyDescent="0.25">
      <c r="A703" s="128"/>
    </row>
    <row r="704" spans="1:1" ht="15.75" customHeight="1" x14ac:dyDescent="0.25">
      <c r="A704" s="128"/>
    </row>
    <row r="705" spans="1:1" ht="15.75" customHeight="1" x14ac:dyDescent="0.25">
      <c r="A705" s="128"/>
    </row>
    <row r="706" spans="1:1" ht="15.75" customHeight="1" x14ac:dyDescent="0.25">
      <c r="A706" s="128"/>
    </row>
    <row r="707" spans="1:1" ht="15.75" customHeight="1" x14ac:dyDescent="0.25">
      <c r="A707" s="128"/>
    </row>
    <row r="708" spans="1:1" ht="15.75" customHeight="1" x14ac:dyDescent="0.25">
      <c r="A708" s="128"/>
    </row>
    <row r="709" spans="1:1" ht="15.75" customHeight="1" x14ac:dyDescent="0.25">
      <c r="A709" s="128"/>
    </row>
    <row r="710" spans="1:1" ht="15.75" customHeight="1" x14ac:dyDescent="0.25">
      <c r="A710" s="128"/>
    </row>
    <row r="711" spans="1:1" ht="15.75" customHeight="1" x14ac:dyDescent="0.25">
      <c r="A711" s="128"/>
    </row>
    <row r="712" spans="1:1" ht="15.75" customHeight="1" x14ac:dyDescent="0.25">
      <c r="A712" s="128"/>
    </row>
    <row r="713" spans="1:1" ht="15.75" customHeight="1" x14ac:dyDescent="0.25">
      <c r="A713" s="128"/>
    </row>
    <row r="714" spans="1:1" ht="15.75" customHeight="1" x14ac:dyDescent="0.25">
      <c r="A714" s="128"/>
    </row>
    <row r="715" spans="1:1" ht="15.75" customHeight="1" x14ac:dyDescent="0.25">
      <c r="A715" s="128"/>
    </row>
    <row r="716" spans="1:1" ht="15.75" customHeight="1" x14ac:dyDescent="0.25">
      <c r="A716" s="128"/>
    </row>
    <row r="717" spans="1:1" ht="15.75" customHeight="1" x14ac:dyDescent="0.25">
      <c r="A717" s="128"/>
    </row>
    <row r="718" spans="1:1" ht="15.75" customHeight="1" x14ac:dyDescent="0.25">
      <c r="A718" s="128"/>
    </row>
    <row r="719" spans="1:1" ht="15.75" customHeight="1" x14ac:dyDescent="0.25">
      <c r="A719" s="128"/>
    </row>
    <row r="720" spans="1:1" ht="15.75" customHeight="1" x14ac:dyDescent="0.25">
      <c r="A720" s="128"/>
    </row>
    <row r="721" spans="1:1" ht="15.75" customHeight="1" x14ac:dyDescent="0.25">
      <c r="A721" s="128"/>
    </row>
    <row r="722" spans="1:1" ht="15.75" customHeight="1" x14ac:dyDescent="0.25">
      <c r="A722" s="128"/>
    </row>
    <row r="723" spans="1:1" ht="15.75" customHeight="1" x14ac:dyDescent="0.25">
      <c r="A723" s="128"/>
    </row>
    <row r="724" spans="1:1" ht="15.75" customHeight="1" x14ac:dyDescent="0.25">
      <c r="A724" s="128"/>
    </row>
    <row r="725" spans="1:1" ht="15.75" customHeight="1" x14ac:dyDescent="0.25">
      <c r="A725" s="128"/>
    </row>
    <row r="726" spans="1:1" ht="15.75" customHeight="1" x14ac:dyDescent="0.25">
      <c r="A726" s="128"/>
    </row>
    <row r="727" spans="1:1" ht="15.75" customHeight="1" x14ac:dyDescent="0.25">
      <c r="A727" s="128"/>
    </row>
    <row r="728" spans="1:1" ht="15.75" customHeight="1" x14ac:dyDescent="0.25">
      <c r="A728" s="128"/>
    </row>
    <row r="729" spans="1:1" ht="15.75" customHeight="1" x14ac:dyDescent="0.25">
      <c r="A729" s="128"/>
    </row>
    <row r="730" spans="1:1" ht="15.75" customHeight="1" x14ac:dyDescent="0.25">
      <c r="A730" s="128"/>
    </row>
    <row r="731" spans="1:1" ht="15.75" customHeight="1" x14ac:dyDescent="0.25">
      <c r="A731" s="128"/>
    </row>
    <row r="732" spans="1:1" ht="15.75" customHeight="1" x14ac:dyDescent="0.25">
      <c r="A732" s="128"/>
    </row>
    <row r="733" spans="1:1" ht="15.75" customHeight="1" x14ac:dyDescent="0.25">
      <c r="A733" s="128"/>
    </row>
    <row r="734" spans="1:1" ht="15.75" customHeight="1" x14ac:dyDescent="0.25">
      <c r="A734" s="128"/>
    </row>
    <row r="735" spans="1:1" ht="15.75" customHeight="1" x14ac:dyDescent="0.25">
      <c r="A735" s="128"/>
    </row>
    <row r="736" spans="1:1" ht="15.75" customHeight="1" x14ac:dyDescent="0.25">
      <c r="A736" s="128"/>
    </row>
    <row r="737" spans="1:1" ht="15.75" customHeight="1" x14ac:dyDescent="0.25">
      <c r="A737" s="128"/>
    </row>
    <row r="738" spans="1:1" ht="15.75" customHeight="1" x14ac:dyDescent="0.25">
      <c r="A738" s="128"/>
    </row>
    <row r="739" spans="1:1" ht="15.75" customHeight="1" x14ac:dyDescent="0.25">
      <c r="A739" s="128"/>
    </row>
    <row r="740" spans="1:1" ht="15.75" customHeight="1" x14ac:dyDescent="0.25">
      <c r="A740" s="128"/>
    </row>
    <row r="741" spans="1:1" ht="15.75" customHeight="1" x14ac:dyDescent="0.25">
      <c r="A741" s="128"/>
    </row>
    <row r="742" spans="1:1" ht="15.75" customHeight="1" x14ac:dyDescent="0.25">
      <c r="A742" s="128"/>
    </row>
    <row r="743" spans="1:1" ht="15.75" customHeight="1" x14ac:dyDescent="0.25">
      <c r="A743" s="128"/>
    </row>
    <row r="744" spans="1:1" ht="15.75" customHeight="1" x14ac:dyDescent="0.25">
      <c r="A744" s="128"/>
    </row>
    <row r="745" spans="1:1" ht="15.75" customHeight="1" x14ac:dyDescent="0.25">
      <c r="A745" s="128"/>
    </row>
    <row r="746" spans="1:1" ht="15.75" customHeight="1" x14ac:dyDescent="0.25">
      <c r="A746" s="128"/>
    </row>
    <row r="747" spans="1:1" ht="15.75" customHeight="1" x14ac:dyDescent="0.25">
      <c r="A747" s="128"/>
    </row>
    <row r="748" spans="1:1" ht="15.75" customHeight="1" x14ac:dyDescent="0.25">
      <c r="A748" s="128"/>
    </row>
    <row r="749" spans="1:1" ht="15.75" customHeight="1" x14ac:dyDescent="0.25">
      <c r="A749" s="128"/>
    </row>
    <row r="750" spans="1:1" ht="15.75" customHeight="1" x14ac:dyDescent="0.25">
      <c r="A750" s="128"/>
    </row>
    <row r="751" spans="1:1" ht="15.75" customHeight="1" x14ac:dyDescent="0.25">
      <c r="A751" s="128"/>
    </row>
    <row r="752" spans="1:1" ht="15.75" customHeight="1" x14ac:dyDescent="0.25">
      <c r="A752" s="128"/>
    </row>
    <row r="753" spans="1:1" ht="15.75" customHeight="1" x14ac:dyDescent="0.25">
      <c r="A753" s="128"/>
    </row>
    <row r="754" spans="1:1" ht="15.75" customHeight="1" x14ac:dyDescent="0.25">
      <c r="A754" s="128"/>
    </row>
    <row r="755" spans="1:1" ht="15.75" customHeight="1" x14ac:dyDescent="0.25">
      <c r="A755" s="128"/>
    </row>
    <row r="756" spans="1:1" ht="15.75" customHeight="1" x14ac:dyDescent="0.25">
      <c r="A756" s="128"/>
    </row>
    <row r="757" spans="1:1" ht="15.75" customHeight="1" x14ac:dyDescent="0.25">
      <c r="A757" s="128"/>
    </row>
    <row r="758" spans="1:1" ht="15.75" customHeight="1" x14ac:dyDescent="0.25">
      <c r="A758" s="128"/>
    </row>
    <row r="759" spans="1:1" ht="15.75" customHeight="1" x14ac:dyDescent="0.25">
      <c r="A759" s="128"/>
    </row>
    <row r="760" spans="1:1" ht="15.75" customHeight="1" x14ac:dyDescent="0.25">
      <c r="A760" s="128"/>
    </row>
    <row r="761" spans="1:1" ht="15.75" customHeight="1" x14ac:dyDescent="0.25">
      <c r="A761" s="128"/>
    </row>
    <row r="762" spans="1:1" ht="15.75" customHeight="1" x14ac:dyDescent="0.25">
      <c r="A762" s="128"/>
    </row>
    <row r="763" spans="1:1" ht="15.75" customHeight="1" x14ac:dyDescent="0.25">
      <c r="A763" s="128"/>
    </row>
    <row r="764" spans="1:1" ht="15.75" customHeight="1" x14ac:dyDescent="0.25">
      <c r="A764" s="128"/>
    </row>
    <row r="765" spans="1:1" ht="15.75" customHeight="1" x14ac:dyDescent="0.25">
      <c r="A765" s="128"/>
    </row>
    <row r="766" spans="1:1" ht="15.75" customHeight="1" x14ac:dyDescent="0.25">
      <c r="A766" s="128"/>
    </row>
    <row r="767" spans="1:1" ht="15.75" customHeight="1" x14ac:dyDescent="0.25">
      <c r="A767" s="128"/>
    </row>
    <row r="768" spans="1:1" ht="15.75" customHeight="1" x14ac:dyDescent="0.25">
      <c r="A768" s="128"/>
    </row>
    <row r="769" spans="1:1" ht="15.75" customHeight="1" x14ac:dyDescent="0.25">
      <c r="A769" s="128"/>
    </row>
    <row r="770" spans="1:1" ht="15.75" customHeight="1" x14ac:dyDescent="0.25">
      <c r="A770" s="128"/>
    </row>
    <row r="771" spans="1:1" ht="15.75" customHeight="1" x14ac:dyDescent="0.25">
      <c r="A771" s="128"/>
    </row>
    <row r="772" spans="1:1" ht="15.75" customHeight="1" x14ac:dyDescent="0.25">
      <c r="A772" s="128"/>
    </row>
    <row r="773" spans="1:1" ht="15.75" customHeight="1" x14ac:dyDescent="0.25">
      <c r="A773" s="128"/>
    </row>
    <row r="774" spans="1:1" ht="15.75" customHeight="1" x14ac:dyDescent="0.25">
      <c r="A774" s="128"/>
    </row>
    <row r="775" spans="1:1" ht="15.75" customHeight="1" x14ac:dyDescent="0.25">
      <c r="A775" s="128"/>
    </row>
    <row r="776" spans="1:1" ht="15.75" customHeight="1" x14ac:dyDescent="0.25">
      <c r="A776" s="128"/>
    </row>
    <row r="777" spans="1:1" ht="15.75" customHeight="1" x14ac:dyDescent="0.25">
      <c r="A777" s="128"/>
    </row>
    <row r="778" spans="1:1" ht="15.75" customHeight="1" x14ac:dyDescent="0.25">
      <c r="A778" s="128"/>
    </row>
    <row r="779" spans="1:1" ht="15.75" customHeight="1" x14ac:dyDescent="0.25">
      <c r="A779" s="128"/>
    </row>
    <row r="780" spans="1:1" ht="15.75" customHeight="1" x14ac:dyDescent="0.25">
      <c r="A780" s="128"/>
    </row>
    <row r="781" spans="1:1" ht="15.75" customHeight="1" x14ac:dyDescent="0.25">
      <c r="A781" s="128"/>
    </row>
    <row r="782" spans="1:1" ht="15.75" customHeight="1" x14ac:dyDescent="0.25">
      <c r="A782" s="128"/>
    </row>
    <row r="783" spans="1:1" ht="15.75" customHeight="1" x14ac:dyDescent="0.25">
      <c r="A783" s="128"/>
    </row>
    <row r="784" spans="1:1" ht="15.75" customHeight="1" x14ac:dyDescent="0.25">
      <c r="A784" s="128"/>
    </row>
    <row r="785" spans="1:1" ht="15.75" customHeight="1" x14ac:dyDescent="0.25">
      <c r="A785" s="128"/>
    </row>
    <row r="786" spans="1:1" ht="15.75" customHeight="1" x14ac:dyDescent="0.25">
      <c r="A786" s="128"/>
    </row>
    <row r="787" spans="1:1" ht="15.75" customHeight="1" x14ac:dyDescent="0.25">
      <c r="A787" s="128"/>
    </row>
    <row r="788" spans="1:1" ht="15.75" customHeight="1" x14ac:dyDescent="0.25">
      <c r="A788" s="128"/>
    </row>
    <row r="789" spans="1:1" ht="15.75" customHeight="1" x14ac:dyDescent="0.25">
      <c r="A789" s="128"/>
    </row>
    <row r="790" spans="1:1" ht="15.75" customHeight="1" x14ac:dyDescent="0.25">
      <c r="A790" s="128"/>
    </row>
    <row r="791" spans="1:1" ht="15.75" customHeight="1" x14ac:dyDescent="0.25">
      <c r="A791" s="128"/>
    </row>
    <row r="792" spans="1:1" ht="15.75" customHeight="1" x14ac:dyDescent="0.25">
      <c r="A792" s="128"/>
    </row>
    <row r="793" spans="1:1" ht="15.75" customHeight="1" x14ac:dyDescent="0.25">
      <c r="A793" s="128"/>
    </row>
    <row r="794" spans="1:1" ht="15.75" customHeight="1" x14ac:dyDescent="0.25">
      <c r="A794" s="128"/>
    </row>
    <row r="795" spans="1:1" ht="15.75" customHeight="1" x14ac:dyDescent="0.25">
      <c r="A795" s="128"/>
    </row>
    <row r="796" spans="1:1" ht="15.75" customHeight="1" x14ac:dyDescent="0.25">
      <c r="A796" s="128"/>
    </row>
    <row r="797" spans="1:1" ht="15.75" customHeight="1" x14ac:dyDescent="0.25">
      <c r="A797" s="128"/>
    </row>
    <row r="798" spans="1:1" ht="15.75" customHeight="1" x14ac:dyDescent="0.25">
      <c r="A798" s="128"/>
    </row>
    <row r="799" spans="1:1" ht="15.75" customHeight="1" x14ac:dyDescent="0.25">
      <c r="A799" s="128"/>
    </row>
    <row r="800" spans="1:1" ht="15.75" customHeight="1" x14ac:dyDescent="0.25">
      <c r="A800" s="128"/>
    </row>
    <row r="801" spans="1:1" ht="15.75" customHeight="1" x14ac:dyDescent="0.25">
      <c r="A801" s="128"/>
    </row>
    <row r="802" spans="1:1" ht="15.75" customHeight="1" x14ac:dyDescent="0.25">
      <c r="A802" s="128"/>
    </row>
    <row r="803" spans="1:1" ht="15.75" customHeight="1" x14ac:dyDescent="0.25">
      <c r="A803" s="128"/>
    </row>
    <row r="804" spans="1:1" ht="15.75" customHeight="1" x14ac:dyDescent="0.25">
      <c r="A804" s="128"/>
    </row>
    <row r="805" spans="1:1" ht="15.75" customHeight="1" x14ac:dyDescent="0.25">
      <c r="A805" s="128"/>
    </row>
    <row r="806" spans="1:1" ht="15.75" customHeight="1" x14ac:dyDescent="0.25">
      <c r="A806" s="128"/>
    </row>
    <row r="807" spans="1:1" ht="15.75" customHeight="1" x14ac:dyDescent="0.25">
      <c r="A807" s="128"/>
    </row>
    <row r="808" spans="1:1" ht="15.75" customHeight="1" x14ac:dyDescent="0.25">
      <c r="A808" s="128"/>
    </row>
    <row r="809" spans="1:1" ht="15.75" customHeight="1" x14ac:dyDescent="0.25">
      <c r="A809" s="128"/>
    </row>
    <row r="810" spans="1:1" ht="15.75" customHeight="1" x14ac:dyDescent="0.25">
      <c r="A810" s="128"/>
    </row>
    <row r="811" spans="1:1" ht="15.75" customHeight="1" x14ac:dyDescent="0.25">
      <c r="A811" s="128"/>
    </row>
    <row r="812" spans="1:1" ht="15.75" customHeight="1" x14ac:dyDescent="0.25">
      <c r="A812" s="128"/>
    </row>
    <row r="813" spans="1:1" ht="15.75" customHeight="1" x14ac:dyDescent="0.25">
      <c r="A813" s="128"/>
    </row>
    <row r="814" spans="1:1" ht="15.75" customHeight="1" x14ac:dyDescent="0.25">
      <c r="A814" s="128"/>
    </row>
    <row r="815" spans="1:1" ht="15.75" customHeight="1" x14ac:dyDescent="0.25">
      <c r="A815" s="128"/>
    </row>
    <row r="816" spans="1:1" ht="15.75" customHeight="1" x14ac:dyDescent="0.25">
      <c r="A816" s="128"/>
    </row>
    <row r="817" spans="1:1" ht="15.75" customHeight="1" x14ac:dyDescent="0.25">
      <c r="A817" s="128"/>
    </row>
    <row r="818" spans="1:1" ht="15.75" customHeight="1" x14ac:dyDescent="0.25">
      <c r="A818" s="128"/>
    </row>
    <row r="819" spans="1:1" ht="15.75" customHeight="1" x14ac:dyDescent="0.25">
      <c r="A819" s="128"/>
    </row>
    <row r="820" spans="1:1" ht="15.75" customHeight="1" x14ac:dyDescent="0.25">
      <c r="A820" s="128"/>
    </row>
    <row r="821" spans="1:1" ht="15.75" customHeight="1" x14ac:dyDescent="0.25">
      <c r="A821" s="128"/>
    </row>
    <row r="822" spans="1:1" ht="15.75" customHeight="1" x14ac:dyDescent="0.25">
      <c r="A822" s="128"/>
    </row>
    <row r="823" spans="1:1" ht="15.75" customHeight="1" x14ac:dyDescent="0.25">
      <c r="A823" s="128"/>
    </row>
    <row r="824" spans="1:1" ht="15.75" customHeight="1" x14ac:dyDescent="0.25">
      <c r="A824" s="128"/>
    </row>
    <row r="825" spans="1:1" ht="15.75" customHeight="1" x14ac:dyDescent="0.25">
      <c r="A825" s="128"/>
    </row>
    <row r="826" spans="1:1" ht="15.75" customHeight="1" x14ac:dyDescent="0.25">
      <c r="A826" s="128"/>
    </row>
    <row r="827" spans="1:1" ht="15.75" customHeight="1" x14ac:dyDescent="0.25">
      <c r="A827" s="128"/>
    </row>
    <row r="828" spans="1:1" ht="15.75" customHeight="1" x14ac:dyDescent="0.25">
      <c r="A828" s="128"/>
    </row>
    <row r="829" spans="1:1" ht="15.75" customHeight="1" x14ac:dyDescent="0.25">
      <c r="A829" s="128"/>
    </row>
    <row r="830" spans="1:1" ht="15.75" customHeight="1" x14ac:dyDescent="0.25">
      <c r="A830" s="128"/>
    </row>
    <row r="831" spans="1:1" ht="15.75" customHeight="1" x14ac:dyDescent="0.25">
      <c r="A831" s="128"/>
    </row>
    <row r="832" spans="1:1" ht="15.75" customHeight="1" x14ac:dyDescent="0.25">
      <c r="A832" s="128"/>
    </row>
    <row r="833" spans="1:1" ht="15.75" customHeight="1" x14ac:dyDescent="0.25">
      <c r="A833" s="128"/>
    </row>
    <row r="834" spans="1:1" ht="15.75" customHeight="1" x14ac:dyDescent="0.25">
      <c r="A834" s="128"/>
    </row>
    <row r="835" spans="1:1" ht="15.75" customHeight="1" x14ac:dyDescent="0.25">
      <c r="A835" s="128"/>
    </row>
    <row r="836" spans="1:1" ht="15.75" customHeight="1" x14ac:dyDescent="0.25">
      <c r="A836" s="128"/>
    </row>
    <row r="837" spans="1:1" ht="15.75" customHeight="1" x14ac:dyDescent="0.25">
      <c r="A837" s="128"/>
    </row>
    <row r="838" spans="1:1" ht="15.75" customHeight="1" x14ac:dyDescent="0.25">
      <c r="A838" s="128"/>
    </row>
    <row r="839" spans="1:1" ht="15.75" customHeight="1" x14ac:dyDescent="0.25">
      <c r="A839" s="128"/>
    </row>
    <row r="840" spans="1:1" ht="15.75" customHeight="1" x14ac:dyDescent="0.25">
      <c r="A840" s="128"/>
    </row>
    <row r="841" spans="1:1" ht="15.75" customHeight="1" x14ac:dyDescent="0.25">
      <c r="A841" s="128"/>
    </row>
    <row r="842" spans="1:1" ht="15.75" customHeight="1" x14ac:dyDescent="0.25">
      <c r="A842" s="128"/>
    </row>
    <row r="843" spans="1:1" ht="15.75" customHeight="1" x14ac:dyDescent="0.25">
      <c r="A843" s="128"/>
    </row>
    <row r="844" spans="1:1" ht="15.75" customHeight="1" x14ac:dyDescent="0.25">
      <c r="A844" s="128"/>
    </row>
    <row r="845" spans="1:1" ht="15.75" customHeight="1" x14ac:dyDescent="0.25">
      <c r="A845" s="128"/>
    </row>
    <row r="846" spans="1:1" ht="15.75" customHeight="1" x14ac:dyDescent="0.25">
      <c r="A846" s="128"/>
    </row>
    <row r="847" spans="1:1" ht="15.75" customHeight="1" x14ac:dyDescent="0.25">
      <c r="A847" s="128"/>
    </row>
    <row r="848" spans="1:1" ht="15.75" customHeight="1" x14ac:dyDescent="0.25">
      <c r="A848" s="128"/>
    </row>
    <row r="849" spans="1:1" ht="15.75" customHeight="1" x14ac:dyDescent="0.25">
      <c r="A849" s="128"/>
    </row>
    <row r="850" spans="1:1" ht="15.75" customHeight="1" x14ac:dyDescent="0.25">
      <c r="A850" s="128"/>
    </row>
    <row r="851" spans="1:1" ht="15.75" customHeight="1" x14ac:dyDescent="0.25">
      <c r="A851" s="128"/>
    </row>
    <row r="852" spans="1:1" ht="15.75" customHeight="1" x14ac:dyDescent="0.25">
      <c r="A852" s="128"/>
    </row>
    <row r="853" spans="1:1" ht="15.75" customHeight="1" x14ac:dyDescent="0.25">
      <c r="A853" s="128"/>
    </row>
    <row r="854" spans="1:1" ht="15.75" customHeight="1" x14ac:dyDescent="0.25">
      <c r="A854" s="128"/>
    </row>
    <row r="855" spans="1:1" ht="15.75" customHeight="1" x14ac:dyDescent="0.25">
      <c r="A855" s="128"/>
    </row>
    <row r="856" spans="1:1" ht="15.75" customHeight="1" x14ac:dyDescent="0.25">
      <c r="A856" s="128"/>
    </row>
    <row r="857" spans="1:1" ht="15.75" customHeight="1" x14ac:dyDescent="0.25">
      <c r="A857" s="128"/>
    </row>
    <row r="858" spans="1:1" ht="15.75" customHeight="1" x14ac:dyDescent="0.25">
      <c r="A858" s="128"/>
    </row>
    <row r="859" spans="1:1" ht="15.75" customHeight="1" x14ac:dyDescent="0.25">
      <c r="A859" s="128"/>
    </row>
    <row r="860" spans="1:1" ht="15.75" customHeight="1" x14ac:dyDescent="0.25">
      <c r="A860" s="128"/>
    </row>
    <row r="861" spans="1:1" ht="15.75" customHeight="1" x14ac:dyDescent="0.25">
      <c r="A861" s="128"/>
    </row>
    <row r="862" spans="1:1" ht="15.75" customHeight="1" x14ac:dyDescent="0.25">
      <c r="A862" s="128"/>
    </row>
    <row r="863" spans="1:1" ht="15.75" customHeight="1" x14ac:dyDescent="0.25">
      <c r="A863" s="128"/>
    </row>
    <row r="864" spans="1:1" ht="15.75" customHeight="1" x14ac:dyDescent="0.25">
      <c r="A864" s="128"/>
    </row>
    <row r="865" spans="1:1" ht="15.75" customHeight="1" x14ac:dyDescent="0.25">
      <c r="A865" s="128"/>
    </row>
    <row r="866" spans="1:1" ht="15.75" customHeight="1" x14ac:dyDescent="0.25">
      <c r="A866" s="128"/>
    </row>
    <row r="867" spans="1:1" ht="15.75" customHeight="1" x14ac:dyDescent="0.25">
      <c r="A867" s="128"/>
    </row>
    <row r="868" spans="1:1" ht="15.75" customHeight="1" x14ac:dyDescent="0.25">
      <c r="A868" s="128"/>
    </row>
    <row r="869" spans="1:1" ht="15.75" customHeight="1" x14ac:dyDescent="0.25">
      <c r="A869" s="128"/>
    </row>
    <row r="870" spans="1:1" ht="15.75" customHeight="1" x14ac:dyDescent="0.25">
      <c r="A870" s="128"/>
    </row>
    <row r="871" spans="1:1" ht="15.75" customHeight="1" x14ac:dyDescent="0.25">
      <c r="A871" s="128"/>
    </row>
    <row r="872" spans="1:1" ht="15.75" customHeight="1" x14ac:dyDescent="0.25">
      <c r="A872" s="128"/>
    </row>
    <row r="873" spans="1:1" ht="15.75" customHeight="1" x14ac:dyDescent="0.25">
      <c r="A873" s="128"/>
    </row>
    <row r="874" spans="1:1" ht="15.75" customHeight="1" x14ac:dyDescent="0.25">
      <c r="A874" s="128"/>
    </row>
    <row r="875" spans="1:1" ht="15.75" customHeight="1" x14ac:dyDescent="0.25">
      <c r="A875" s="128"/>
    </row>
    <row r="876" spans="1:1" ht="15.75" customHeight="1" x14ac:dyDescent="0.25">
      <c r="A876" s="128"/>
    </row>
    <row r="877" spans="1:1" ht="15.75" customHeight="1" x14ac:dyDescent="0.25">
      <c r="A877" s="128"/>
    </row>
    <row r="878" spans="1:1" ht="15.75" customHeight="1" x14ac:dyDescent="0.25">
      <c r="A878" s="128"/>
    </row>
    <row r="879" spans="1:1" ht="15.75" customHeight="1" x14ac:dyDescent="0.25">
      <c r="A879" s="128"/>
    </row>
    <row r="880" spans="1:1" ht="15.75" customHeight="1" x14ac:dyDescent="0.25">
      <c r="A880" s="128"/>
    </row>
    <row r="881" spans="1:1" ht="15.75" customHeight="1" x14ac:dyDescent="0.25">
      <c r="A881" s="128"/>
    </row>
    <row r="882" spans="1:1" ht="15.75" customHeight="1" x14ac:dyDescent="0.25">
      <c r="A882" s="128"/>
    </row>
    <row r="883" spans="1:1" ht="15.75" customHeight="1" x14ac:dyDescent="0.25">
      <c r="A883" s="128"/>
    </row>
    <row r="884" spans="1:1" ht="15.75" customHeight="1" x14ac:dyDescent="0.25">
      <c r="A884" s="128"/>
    </row>
    <row r="885" spans="1:1" ht="15.75" customHeight="1" x14ac:dyDescent="0.25">
      <c r="A885" s="128"/>
    </row>
    <row r="886" spans="1:1" ht="15.75" customHeight="1" x14ac:dyDescent="0.25">
      <c r="A886" s="128"/>
    </row>
    <row r="887" spans="1:1" ht="15.75" customHeight="1" x14ac:dyDescent="0.25">
      <c r="A887" s="128"/>
    </row>
    <row r="888" spans="1:1" ht="15.75" customHeight="1" x14ac:dyDescent="0.25">
      <c r="A888" s="128"/>
    </row>
    <row r="889" spans="1:1" ht="15.75" customHeight="1" x14ac:dyDescent="0.25">
      <c r="A889" s="128"/>
    </row>
    <row r="890" spans="1:1" ht="15.75" customHeight="1" x14ac:dyDescent="0.25">
      <c r="A890" s="128"/>
    </row>
    <row r="891" spans="1:1" ht="15.75" customHeight="1" x14ac:dyDescent="0.25">
      <c r="A891" s="128"/>
    </row>
    <row r="892" spans="1:1" ht="15.75" customHeight="1" x14ac:dyDescent="0.25">
      <c r="A892" s="128"/>
    </row>
    <row r="893" spans="1:1" ht="15.75" customHeight="1" x14ac:dyDescent="0.25">
      <c r="A893" s="128"/>
    </row>
    <row r="894" spans="1:1" ht="15.75" customHeight="1" x14ac:dyDescent="0.25">
      <c r="A894" s="128"/>
    </row>
    <row r="895" spans="1:1" ht="15.75" customHeight="1" x14ac:dyDescent="0.25">
      <c r="A895" s="128"/>
    </row>
    <row r="896" spans="1:1" ht="15.75" customHeight="1" x14ac:dyDescent="0.25">
      <c r="A896" s="128"/>
    </row>
    <row r="897" spans="1:1" ht="15.75" customHeight="1" x14ac:dyDescent="0.25">
      <c r="A897" s="128"/>
    </row>
    <row r="898" spans="1:1" ht="15.75" customHeight="1" x14ac:dyDescent="0.25">
      <c r="A898" s="128"/>
    </row>
    <row r="899" spans="1:1" ht="15.75" customHeight="1" x14ac:dyDescent="0.25">
      <c r="A899" s="128"/>
    </row>
    <row r="900" spans="1:1" ht="15.75" customHeight="1" x14ac:dyDescent="0.25">
      <c r="A900" s="128"/>
    </row>
    <row r="901" spans="1:1" ht="15.75" customHeight="1" x14ac:dyDescent="0.25">
      <c r="A901" s="128"/>
    </row>
    <row r="902" spans="1:1" ht="15.75" customHeight="1" x14ac:dyDescent="0.25">
      <c r="A902" s="128"/>
    </row>
    <row r="903" spans="1:1" ht="15.75" customHeight="1" x14ac:dyDescent="0.25">
      <c r="A903" s="128"/>
    </row>
    <row r="904" spans="1:1" ht="15.75" customHeight="1" x14ac:dyDescent="0.25">
      <c r="A904" s="128"/>
    </row>
    <row r="905" spans="1:1" ht="15.75" customHeight="1" x14ac:dyDescent="0.25">
      <c r="A905" s="128"/>
    </row>
    <row r="906" spans="1:1" ht="15.75" customHeight="1" x14ac:dyDescent="0.25">
      <c r="A906" s="128"/>
    </row>
    <row r="907" spans="1:1" ht="15.75" customHeight="1" x14ac:dyDescent="0.25">
      <c r="A907" s="128"/>
    </row>
    <row r="908" spans="1:1" ht="15.75" customHeight="1" x14ac:dyDescent="0.25">
      <c r="A908" s="128"/>
    </row>
    <row r="909" spans="1:1" ht="15.75" customHeight="1" x14ac:dyDescent="0.25">
      <c r="A909" s="128"/>
    </row>
    <row r="910" spans="1:1" ht="15.75" customHeight="1" x14ac:dyDescent="0.25">
      <c r="A910" s="128"/>
    </row>
    <row r="911" spans="1:1" ht="15.75" customHeight="1" x14ac:dyDescent="0.25">
      <c r="A911" s="128"/>
    </row>
    <row r="912" spans="1:1" ht="15.75" customHeight="1" x14ac:dyDescent="0.25">
      <c r="A912" s="128"/>
    </row>
    <row r="913" spans="1:1" ht="15.75" customHeight="1" x14ac:dyDescent="0.25">
      <c r="A913" s="128"/>
    </row>
    <row r="914" spans="1:1" ht="15.75" customHeight="1" x14ac:dyDescent="0.25">
      <c r="A914" s="128"/>
    </row>
    <row r="915" spans="1:1" ht="15.75" customHeight="1" x14ac:dyDescent="0.25">
      <c r="A915" s="128"/>
    </row>
    <row r="916" spans="1:1" ht="15.75" customHeight="1" x14ac:dyDescent="0.25">
      <c r="A916" s="128"/>
    </row>
    <row r="917" spans="1:1" ht="15.75" customHeight="1" x14ac:dyDescent="0.25">
      <c r="A917" s="128"/>
    </row>
    <row r="918" spans="1:1" ht="15.75" customHeight="1" x14ac:dyDescent="0.25">
      <c r="A918" s="128"/>
    </row>
    <row r="919" spans="1:1" ht="15.75" customHeight="1" x14ac:dyDescent="0.25">
      <c r="A919" s="128"/>
    </row>
    <row r="920" spans="1:1" ht="15.75" customHeight="1" x14ac:dyDescent="0.25">
      <c r="A920" s="128"/>
    </row>
    <row r="921" spans="1:1" ht="15.75" customHeight="1" x14ac:dyDescent="0.25">
      <c r="A921" s="128"/>
    </row>
    <row r="922" spans="1:1" ht="15.75" customHeight="1" x14ac:dyDescent="0.25">
      <c r="A922" s="128"/>
    </row>
    <row r="923" spans="1:1" ht="15.75" customHeight="1" x14ac:dyDescent="0.25">
      <c r="A923" s="128"/>
    </row>
    <row r="924" spans="1:1" ht="15.75" customHeight="1" x14ac:dyDescent="0.25">
      <c r="A924" s="128"/>
    </row>
    <row r="925" spans="1:1" ht="15.75" customHeight="1" x14ac:dyDescent="0.25">
      <c r="A925" s="128"/>
    </row>
    <row r="926" spans="1:1" ht="15.75" customHeight="1" x14ac:dyDescent="0.25">
      <c r="A926" s="128"/>
    </row>
    <row r="927" spans="1:1" ht="15.75" customHeight="1" x14ac:dyDescent="0.25">
      <c r="A927" s="128"/>
    </row>
    <row r="928" spans="1:1" ht="15.75" customHeight="1" x14ac:dyDescent="0.25">
      <c r="A928" s="128"/>
    </row>
    <row r="929" spans="1:1" ht="15.75" customHeight="1" x14ac:dyDescent="0.25">
      <c r="A929" s="128"/>
    </row>
    <row r="930" spans="1:1" ht="15.75" customHeight="1" x14ac:dyDescent="0.25">
      <c r="A930" s="128"/>
    </row>
    <row r="931" spans="1:1" ht="15.75" customHeight="1" x14ac:dyDescent="0.25">
      <c r="A931" s="128"/>
    </row>
    <row r="932" spans="1:1" ht="15.75" customHeight="1" x14ac:dyDescent="0.25">
      <c r="A932" s="128"/>
    </row>
    <row r="933" spans="1:1" ht="15.75" customHeight="1" x14ac:dyDescent="0.25">
      <c r="A933" s="128"/>
    </row>
    <row r="934" spans="1:1" ht="15.75" customHeight="1" x14ac:dyDescent="0.25">
      <c r="A934" s="128"/>
    </row>
    <row r="935" spans="1:1" ht="15.75" customHeight="1" x14ac:dyDescent="0.25">
      <c r="A935" s="128"/>
    </row>
    <row r="936" spans="1:1" ht="15.75" customHeight="1" x14ac:dyDescent="0.25">
      <c r="A936" s="128"/>
    </row>
    <row r="937" spans="1:1" ht="15.75" customHeight="1" x14ac:dyDescent="0.25">
      <c r="A937" s="128"/>
    </row>
    <row r="938" spans="1:1" ht="15.75" customHeight="1" x14ac:dyDescent="0.25">
      <c r="A938" s="128"/>
    </row>
    <row r="939" spans="1:1" ht="15.75" customHeight="1" x14ac:dyDescent="0.25">
      <c r="A939" s="128"/>
    </row>
    <row r="940" spans="1:1" ht="15.75" customHeight="1" x14ac:dyDescent="0.25">
      <c r="A940" s="128"/>
    </row>
    <row r="941" spans="1:1" ht="15.75" customHeight="1" x14ac:dyDescent="0.25">
      <c r="A941" s="128"/>
    </row>
    <row r="942" spans="1:1" ht="15.75" customHeight="1" x14ac:dyDescent="0.25">
      <c r="A942" s="128"/>
    </row>
    <row r="943" spans="1:1" ht="15.75" customHeight="1" x14ac:dyDescent="0.25">
      <c r="A943" s="128"/>
    </row>
    <row r="944" spans="1:1" ht="15.75" customHeight="1" x14ac:dyDescent="0.25">
      <c r="A944" s="128"/>
    </row>
    <row r="945" spans="1:1" ht="15.75" customHeight="1" x14ac:dyDescent="0.25">
      <c r="A945" s="128"/>
    </row>
    <row r="946" spans="1:1" ht="15.75" customHeight="1" x14ac:dyDescent="0.25">
      <c r="A946" s="128"/>
    </row>
    <row r="947" spans="1:1" ht="15.75" customHeight="1" x14ac:dyDescent="0.25">
      <c r="A947" s="128"/>
    </row>
    <row r="948" spans="1:1" ht="15.75" customHeight="1" x14ac:dyDescent="0.25">
      <c r="A948" s="128"/>
    </row>
    <row r="949" spans="1:1" ht="15.75" customHeight="1" x14ac:dyDescent="0.25">
      <c r="A949" s="128"/>
    </row>
    <row r="950" spans="1:1" ht="15.75" customHeight="1" x14ac:dyDescent="0.25">
      <c r="A950" s="128"/>
    </row>
    <row r="951" spans="1:1" ht="15.75" customHeight="1" x14ac:dyDescent="0.25">
      <c r="A951" s="128"/>
    </row>
    <row r="952" spans="1:1" ht="15.75" customHeight="1" x14ac:dyDescent="0.25">
      <c r="A952" s="128"/>
    </row>
    <row r="953" spans="1:1" ht="15.75" customHeight="1" x14ac:dyDescent="0.25">
      <c r="A953" s="128"/>
    </row>
    <row r="954" spans="1:1" ht="15.75" customHeight="1" x14ac:dyDescent="0.25">
      <c r="A954" s="128"/>
    </row>
    <row r="955" spans="1:1" ht="15.75" customHeight="1" x14ac:dyDescent="0.25">
      <c r="A955" s="128"/>
    </row>
    <row r="956" spans="1:1" ht="15.75" customHeight="1" x14ac:dyDescent="0.25">
      <c r="A956" s="128"/>
    </row>
    <row r="957" spans="1:1" ht="15.75" customHeight="1" x14ac:dyDescent="0.25">
      <c r="A957" s="128"/>
    </row>
    <row r="958" spans="1:1" ht="15.75" customHeight="1" x14ac:dyDescent="0.25">
      <c r="A958" s="128"/>
    </row>
    <row r="959" spans="1:1" ht="15.75" customHeight="1" x14ac:dyDescent="0.25">
      <c r="A959" s="128"/>
    </row>
    <row r="960" spans="1:1" ht="15.75" customHeight="1" x14ac:dyDescent="0.25">
      <c r="A960" s="128"/>
    </row>
    <row r="961" spans="1:1" ht="15.75" customHeight="1" x14ac:dyDescent="0.25">
      <c r="A961" s="128"/>
    </row>
    <row r="962" spans="1:1" ht="15.75" customHeight="1" x14ac:dyDescent="0.25">
      <c r="A962" s="128"/>
    </row>
    <row r="963" spans="1:1" ht="15.75" customHeight="1" x14ac:dyDescent="0.25">
      <c r="A963" s="128"/>
    </row>
    <row r="964" spans="1:1" ht="15.75" customHeight="1" x14ac:dyDescent="0.25">
      <c r="A964" s="128"/>
    </row>
    <row r="965" spans="1:1" ht="15.75" customHeight="1" x14ac:dyDescent="0.25">
      <c r="A965" s="128"/>
    </row>
    <row r="966" spans="1:1" ht="15.75" customHeight="1" x14ac:dyDescent="0.25">
      <c r="A966" s="128"/>
    </row>
    <row r="967" spans="1:1" ht="15.75" customHeight="1" x14ac:dyDescent="0.25">
      <c r="A967" s="128"/>
    </row>
    <row r="968" spans="1:1" ht="15.75" customHeight="1" x14ac:dyDescent="0.25">
      <c r="A968" s="128"/>
    </row>
    <row r="969" spans="1:1" ht="15.75" customHeight="1" x14ac:dyDescent="0.25">
      <c r="A969" s="128"/>
    </row>
    <row r="970" spans="1:1" ht="15.75" customHeight="1" x14ac:dyDescent="0.25">
      <c r="A970" s="128"/>
    </row>
    <row r="971" spans="1:1" ht="15.75" customHeight="1" x14ac:dyDescent="0.25">
      <c r="A971" s="128"/>
    </row>
    <row r="972" spans="1:1" ht="15.75" customHeight="1" x14ac:dyDescent="0.25">
      <c r="A972" s="128"/>
    </row>
    <row r="973" spans="1:1" ht="15.75" customHeight="1" x14ac:dyDescent="0.25">
      <c r="A973" s="128"/>
    </row>
    <row r="974" spans="1:1" ht="15.75" customHeight="1" x14ac:dyDescent="0.25">
      <c r="A974" s="128"/>
    </row>
    <row r="975" spans="1:1" ht="15.75" customHeight="1" x14ac:dyDescent="0.25">
      <c r="A975" s="128"/>
    </row>
    <row r="976" spans="1:1" ht="15.75" customHeight="1" x14ac:dyDescent="0.25">
      <c r="A976" s="128"/>
    </row>
    <row r="977" spans="1:1" ht="15.75" customHeight="1" x14ac:dyDescent="0.25">
      <c r="A977" s="128"/>
    </row>
    <row r="978" spans="1:1" ht="15.75" customHeight="1" x14ac:dyDescent="0.25">
      <c r="A978" s="128"/>
    </row>
    <row r="979" spans="1:1" ht="15.75" customHeight="1" x14ac:dyDescent="0.25">
      <c r="A979" s="128"/>
    </row>
    <row r="980" spans="1:1" ht="15.75" customHeight="1" x14ac:dyDescent="0.25">
      <c r="A980" s="128"/>
    </row>
    <row r="981" spans="1:1" ht="15.75" customHeight="1" x14ac:dyDescent="0.25">
      <c r="A981" s="128"/>
    </row>
    <row r="982" spans="1:1" ht="15.75" customHeight="1" x14ac:dyDescent="0.25">
      <c r="A982" s="128"/>
    </row>
    <row r="983" spans="1:1" ht="15.75" customHeight="1" x14ac:dyDescent="0.25">
      <c r="A983" s="128"/>
    </row>
    <row r="984" spans="1:1" ht="15.75" customHeight="1" x14ac:dyDescent="0.25">
      <c r="A984" s="128"/>
    </row>
    <row r="985" spans="1:1" ht="15.75" customHeight="1" x14ac:dyDescent="0.25">
      <c r="A985" s="128"/>
    </row>
    <row r="986" spans="1:1" ht="15.75" customHeight="1" x14ac:dyDescent="0.25">
      <c r="A986" s="128"/>
    </row>
    <row r="987" spans="1:1" ht="15.75" customHeight="1" x14ac:dyDescent="0.25">
      <c r="A987" s="128"/>
    </row>
    <row r="988" spans="1:1" ht="15.75" customHeight="1" x14ac:dyDescent="0.25">
      <c r="A988" s="128"/>
    </row>
    <row r="989" spans="1:1" ht="15.75" customHeight="1" x14ac:dyDescent="0.25">
      <c r="A989" s="128"/>
    </row>
    <row r="990" spans="1:1" ht="15.75" customHeight="1" x14ac:dyDescent="0.25">
      <c r="A990" s="128"/>
    </row>
    <row r="991" spans="1:1" ht="15.75" customHeight="1" x14ac:dyDescent="0.25">
      <c r="A991" s="128"/>
    </row>
    <row r="992" spans="1:1" ht="15.75" customHeight="1" x14ac:dyDescent="0.25">
      <c r="A992" s="128"/>
    </row>
    <row r="993" spans="1:1" ht="15.75" customHeight="1" x14ac:dyDescent="0.25">
      <c r="A993" s="128"/>
    </row>
    <row r="994" spans="1:1" ht="15.75" customHeight="1" x14ac:dyDescent="0.25">
      <c r="A994" s="128"/>
    </row>
    <row r="995" spans="1:1" ht="15.75" customHeight="1" x14ac:dyDescent="0.25">
      <c r="A995" s="128"/>
    </row>
    <row r="996" spans="1:1" ht="15.75" customHeight="1" x14ac:dyDescent="0.25">
      <c r="A996" s="128"/>
    </row>
    <row r="997" spans="1:1" ht="15.75" customHeight="1" x14ac:dyDescent="0.25">
      <c r="A997" s="128"/>
    </row>
    <row r="998" spans="1:1" ht="15.75" customHeight="1" x14ac:dyDescent="0.25">
      <c r="A998" s="128"/>
    </row>
    <row r="999" spans="1:1" ht="15.75" customHeight="1" x14ac:dyDescent="0.25">
      <c r="A999" s="128"/>
    </row>
  </sheetData>
  <sheetProtection algorithmName="SHA-512" hashValue="ZE8qrU2aAnqksgpGYLtTezriaDQei7D4oBb7kAl+O72og4k8SQ3nIo79qM7ZUfp0lBPj5mDelsIMp2Ktg7dnIw==" saltValue="ysMfP6ZAuPHp1rEwVAqtew==" spinCount="100000" sheet="1" objects="1" scenarios="1" selectLockedCells="1"/>
  <mergeCells count="3">
    <mergeCell ref="B2:D2"/>
    <mergeCell ref="C3:D3"/>
    <mergeCell ref="C4:D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5"/>
  <sheetViews>
    <sheetView workbookViewId="0">
      <selection activeCell="O12" sqref="O12"/>
    </sheetView>
  </sheetViews>
  <sheetFormatPr defaultColWidth="11.42578125" defaultRowHeight="15" x14ac:dyDescent="0.25"/>
  <cols>
    <col min="1" max="1" width="12.7109375" customWidth="1"/>
    <col min="2" max="2" width="30.7109375" customWidth="1"/>
    <col min="3" max="3" width="14.7109375" customWidth="1"/>
    <col min="4" max="4" width="41.140625" customWidth="1"/>
    <col min="5" max="5" width="9.42578125" customWidth="1"/>
  </cols>
  <sheetData>
    <row r="1" spans="1:5" ht="15.75" x14ac:dyDescent="0.25">
      <c r="A1" s="3" t="s">
        <v>58</v>
      </c>
      <c r="B1" s="3" t="s">
        <v>59</v>
      </c>
      <c r="C1" s="202" t="s">
        <v>60</v>
      </c>
      <c r="D1" s="203"/>
      <c r="E1" s="4" t="s">
        <v>61</v>
      </c>
    </row>
    <row r="2" spans="1:5" ht="15.75" x14ac:dyDescent="0.25">
      <c r="A2" s="5">
        <v>71001</v>
      </c>
      <c r="B2" s="6" t="s">
        <v>62</v>
      </c>
      <c r="C2" s="6" t="s">
        <v>63</v>
      </c>
      <c r="D2" s="6" t="s">
        <v>64</v>
      </c>
      <c r="E2" s="7" t="s">
        <v>65</v>
      </c>
    </row>
    <row r="3" spans="1:5" ht="15.75" x14ac:dyDescent="0.25">
      <c r="A3" s="5">
        <v>75001</v>
      </c>
      <c r="B3" s="6" t="s">
        <v>66</v>
      </c>
      <c r="C3" s="6" t="s">
        <v>67</v>
      </c>
      <c r="D3" s="6" t="s">
        <v>68</v>
      </c>
      <c r="E3" s="7" t="s">
        <v>69</v>
      </c>
    </row>
    <row r="4" spans="1:5" ht="15.75" x14ac:dyDescent="0.25">
      <c r="A4" s="5">
        <v>72001</v>
      </c>
      <c r="B4" s="6" t="s">
        <v>70</v>
      </c>
      <c r="C4" s="6" t="s">
        <v>67</v>
      </c>
      <c r="D4" s="6" t="s">
        <v>68</v>
      </c>
      <c r="E4" s="7" t="s">
        <v>4</v>
      </c>
    </row>
    <row r="5" spans="1:5" ht="15.75" x14ac:dyDescent="0.25">
      <c r="A5" s="5">
        <v>72002</v>
      </c>
      <c r="B5" s="6" t="s">
        <v>71</v>
      </c>
      <c r="C5" s="6" t="s">
        <v>72</v>
      </c>
      <c r="D5" s="6" t="s">
        <v>73</v>
      </c>
      <c r="E5" s="7" t="s">
        <v>4</v>
      </c>
    </row>
    <row r="6" spans="1:5" ht="15.75" x14ac:dyDescent="0.25">
      <c r="A6" s="5">
        <v>72003</v>
      </c>
      <c r="B6" s="6" t="s">
        <v>74</v>
      </c>
      <c r="C6" s="6" t="s">
        <v>67</v>
      </c>
      <c r="D6" s="6" t="s">
        <v>68</v>
      </c>
      <c r="E6" s="7" t="s">
        <v>4</v>
      </c>
    </row>
    <row r="7" spans="1:5" ht="15.75" x14ac:dyDescent="0.25">
      <c r="A7" s="5">
        <v>71002</v>
      </c>
      <c r="B7" s="6" t="s">
        <v>75</v>
      </c>
      <c r="C7" s="6" t="s">
        <v>63</v>
      </c>
      <c r="D7" s="6" t="s">
        <v>64</v>
      </c>
      <c r="E7" s="7" t="s">
        <v>65</v>
      </c>
    </row>
    <row r="8" spans="1:5" ht="15.75" x14ac:dyDescent="0.25">
      <c r="A8" s="5">
        <v>75002</v>
      </c>
      <c r="B8" s="6" t="s">
        <v>76</v>
      </c>
      <c r="C8" s="6" t="s">
        <v>67</v>
      </c>
      <c r="D8" s="6" t="s">
        <v>68</v>
      </c>
      <c r="E8" s="7" t="s">
        <v>69</v>
      </c>
    </row>
    <row r="9" spans="1:5" ht="15.75" x14ac:dyDescent="0.25">
      <c r="A9" s="5">
        <v>75003</v>
      </c>
      <c r="B9" s="6" t="s">
        <v>77</v>
      </c>
      <c r="C9" s="6" t="s">
        <v>67</v>
      </c>
      <c r="D9" s="6" t="s">
        <v>68</v>
      </c>
      <c r="E9" s="7" t="s">
        <v>69</v>
      </c>
    </row>
    <row r="10" spans="1:5" ht="15.75" x14ac:dyDescent="0.25">
      <c r="A10" s="5">
        <v>75004</v>
      </c>
      <c r="B10" s="6" t="s">
        <v>78</v>
      </c>
      <c r="C10" s="6" t="s">
        <v>67</v>
      </c>
      <c r="D10" s="6" t="s">
        <v>68</v>
      </c>
      <c r="E10" s="7" t="s">
        <v>69</v>
      </c>
    </row>
    <row r="11" spans="1:5" ht="15.75" x14ac:dyDescent="0.25">
      <c r="A11" s="5">
        <v>72004</v>
      </c>
      <c r="B11" s="6" t="s">
        <v>79</v>
      </c>
      <c r="C11" s="6" t="s">
        <v>67</v>
      </c>
      <c r="D11" s="6" t="s">
        <v>68</v>
      </c>
      <c r="E11" s="7" t="s">
        <v>4</v>
      </c>
    </row>
    <row r="12" spans="1:5" ht="15.75" x14ac:dyDescent="0.25">
      <c r="A12" s="5">
        <v>75005</v>
      </c>
      <c r="B12" s="6" t="s">
        <v>80</v>
      </c>
      <c r="C12" s="6" t="s">
        <v>67</v>
      </c>
      <c r="D12" s="6" t="s">
        <v>68</v>
      </c>
      <c r="E12" s="7" t="s">
        <v>69</v>
      </c>
    </row>
    <row r="13" spans="1:5" ht="15.75" x14ac:dyDescent="0.25">
      <c r="A13" s="5">
        <v>110001</v>
      </c>
      <c r="B13" s="6" t="s">
        <v>81</v>
      </c>
      <c r="C13" s="6" t="s">
        <v>72</v>
      </c>
      <c r="D13" s="6" t="s">
        <v>73</v>
      </c>
      <c r="E13" s="7" t="s">
        <v>82</v>
      </c>
    </row>
    <row r="14" spans="1:5" ht="15.75" x14ac:dyDescent="0.25">
      <c r="A14" s="5">
        <v>71003</v>
      </c>
      <c r="B14" s="6" t="s">
        <v>83</v>
      </c>
      <c r="C14" s="6" t="s">
        <v>63</v>
      </c>
      <c r="D14" s="6" t="s">
        <v>64</v>
      </c>
      <c r="E14" s="7" t="s">
        <v>65</v>
      </c>
    </row>
    <row r="15" spans="1:5" ht="15.75" x14ac:dyDescent="0.25">
      <c r="A15" s="5">
        <v>71004</v>
      </c>
      <c r="B15" s="6" t="s">
        <v>84</v>
      </c>
      <c r="C15" s="6" t="s">
        <v>72</v>
      </c>
      <c r="D15" s="6" t="s">
        <v>73</v>
      </c>
      <c r="E15" s="7" t="s">
        <v>65</v>
      </c>
    </row>
    <row r="16" spans="1:5" ht="15.75" x14ac:dyDescent="0.25">
      <c r="A16" s="5">
        <v>75006</v>
      </c>
      <c r="B16" s="6" t="s">
        <v>85</v>
      </c>
      <c r="C16" s="6" t="s">
        <v>67</v>
      </c>
      <c r="D16" s="6" t="s">
        <v>68</v>
      </c>
      <c r="E16" s="7" t="s">
        <v>69</v>
      </c>
    </row>
    <row r="17" spans="1:5" ht="15.75" x14ac:dyDescent="0.25">
      <c r="A17" s="5">
        <v>75007</v>
      </c>
      <c r="B17" s="6" t="s">
        <v>86</v>
      </c>
      <c r="C17" s="6" t="s">
        <v>67</v>
      </c>
      <c r="D17" s="6" t="s">
        <v>68</v>
      </c>
      <c r="E17" s="7" t="s">
        <v>69</v>
      </c>
    </row>
    <row r="18" spans="1:5" ht="15.75" x14ac:dyDescent="0.25">
      <c r="A18" s="5">
        <v>71005</v>
      </c>
      <c r="B18" s="6" t="s">
        <v>87</v>
      </c>
      <c r="C18" s="6" t="s">
        <v>63</v>
      </c>
      <c r="D18" s="6" t="s">
        <v>64</v>
      </c>
      <c r="E18" s="7" t="s">
        <v>65</v>
      </c>
    </row>
    <row r="19" spans="1:5" ht="15.75" x14ac:dyDescent="0.25">
      <c r="A19" s="5">
        <v>73001</v>
      </c>
      <c r="B19" s="6" t="s">
        <v>88</v>
      </c>
      <c r="C19" s="6" t="s">
        <v>67</v>
      </c>
      <c r="D19" s="6" t="s">
        <v>68</v>
      </c>
      <c r="E19" s="7" t="s">
        <v>89</v>
      </c>
    </row>
    <row r="20" spans="1:5" ht="15.75" x14ac:dyDescent="0.25">
      <c r="A20" s="5">
        <v>75008</v>
      </c>
      <c r="B20" s="6" t="s">
        <v>90</v>
      </c>
      <c r="C20" s="6" t="s">
        <v>67</v>
      </c>
      <c r="D20" s="6" t="s">
        <v>68</v>
      </c>
      <c r="E20" s="7" t="s">
        <v>69</v>
      </c>
    </row>
    <row r="21" spans="1:5" ht="15.75" x14ac:dyDescent="0.25">
      <c r="A21" s="5">
        <v>72006</v>
      </c>
      <c r="B21" s="6" t="s">
        <v>91</v>
      </c>
      <c r="C21" s="6" t="s">
        <v>92</v>
      </c>
      <c r="D21" s="6" t="s">
        <v>93</v>
      </c>
      <c r="E21" s="7" t="s">
        <v>4</v>
      </c>
    </row>
    <row r="22" spans="1:5" ht="15.75" x14ac:dyDescent="0.25">
      <c r="A22" s="5">
        <v>110002</v>
      </c>
      <c r="B22" s="6" t="s">
        <v>94</v>
      </c>
      <c r="C22" s="6" t="s">
        <v>72</v>
      </c>
      <c r="D22" s="6" t="s">
        <v>73</v>
      </c>
      <c r="E22" s="7" t="s">
        <v>82</v>
      </c>
    </row>
    <row r="23" spans="1:5" ht="15.75" x14ac:dyDescent="0.25">
      <c r="A23" s="5">
        <v>71006</v>
      </c>
      <c r="B23" s="6" t="s">
        <v>95</v>
      </c>
      <c r="C23" s="6" t="s">
        <v>63</v>
      </c>
      <c r="D23" s="6" t="s">
        <v>64</v>
      </c>
      <c r="E23" s="7" t="s">
        <v>65</v>
      </c>
    </row>
    <row r="24" spans="1:5" ht="15.75" x14ac:dyDescent="0.25">
      <c r="A24" s="5">
        <v>72008</v>
      </c>
      <c r="B24" s="6" t="s">
        <v>96</v>
      </c>
      <c r="C24" s="6" t="s">
        <v>72</v>
      </c>
      <c r="D24" s="6" t="s">
        <v>73</v>
      </c>
      <c r="E24" s="7" t="s">
        <v>4</v>
      </c>
    </row>
    <row r="25" spans="1:5" ht="15.75" x14ac:dyDescent="0.25">
      <c r="A25" s="5">
        <v>110003</v>
      </c>
      <c r="B25" s="6" t="s">
        <v>97</v>
      </c>
      <c r="C25" s="6" t="s">
        <v>72</v>
      </c>
      <c r="D25" s="6" t="s">
        <v>73</v>
      </c>
      <c r="E25" s="7" t="s">
        <v>82</v>
      </c>
    </row>
    <row r="26" spans="1:5" ht="15.75" x14ac:dyDescent="0.25">
      <c r="A26" s="5">
        <v>72010</v>
      </c>
      <c r="B26" s="6" t="s">
        <v>98</v>
      </c>
      <c r="C26" s="6" t="s">
        <v>72</v>
      </c>
      <c r="D26" s="6" t="s">
        <v>73</v>
      </c>
      <c r="E26" s="7" t="s">
        <v>4</v>
      </c>
    </row>
    <row r="27" spans="1:5" ht="15.75" x14ac:dyDescent="0.25">
      <c r="A27" s="5">
        <v>72011</v>
      </c>
      <c r="B27" s="6" t="s">
        <v>99</v>
      </c>
      <c r="C27" s="6" t="s">
        <v>67</v>
      </c>
      <c r="D27" s="6" t="s">
        <v>68</v>
      </c>
      <c r="E27" s="7" t="s">
        <v>4</v>
      </c>
    </row>
    <row r="28" spans="1:5" ht="15.75" x14ac:dyDescent="0.25">
      <c r="A28" s="5">
        <v>72012</v>
      </c>
      <c r="B28" s="6" t="s">
        <v>100</v>
      </c>
      <c r="C28" s="6" t="s">
        <v>72</v>
      </c>
      <c r="D28" s="6" t="s">
        <v>73</v>
      </c>
      <c r="E28" s="7" t="s">
        <v>4</v>
      </c>
    </row>
    <row r="29" spans="1:5" ht="15.75" x14ac:dyDescent="0.25">
      <c r="A29" s="5">
        <v>75009</v>
      </c>
      <c r="B29" s="6" t="s">
        <v>101</v>
      </c>
      <c r="C29" s="6" t="s">
        <v>67</v>
      </c>
      <c r="D29" s="6" t="s">
        <v>68</v>
      </c>
      <c r="E29" s="7" t="s">
        <v>69</v>
      </c>
    </row>
    <row r="30" spans="1:5" ht="15.75" x14ac:dyDescent="0.25">
      <c r="A30" s="5">
        <v>71007</v>
      </c>
      <c r="B30" s="6" t="s">
        <v>102</v>
      </c>
      <c r="C30" s="6" t="s">
        <v>63</v>
      </c>
      <c r="D30" s="6" t="s">
        <v>64</v>
      </c>
      <c r="E30" s="7" t="s">
        <v>65</v>
      </c>
    </row>
    <row r="31" spans="1:5" ht="15.75" x14ac:dyDescent="0.25">
      <c r="A31" s="5">
        <v>74001</v>
      </c>
      <c r="B31" s="6" t="s">
        <v>103</v>
      </c>
      <c r="C31" s="6" t="s">
        <v>72</v>
      </c>
      <c r="D31" s="6" t="s">
        <v>73</v>
      </c>
      <c r="E31" s="7" t="s">
        <v>104</v>
      </c>
    </row>
    <row r="32" spans="1:5" ht="15.75" x14ac:dyDescent="0.25">
      <c r="A32" s="5">
        <v>71008</v>
      </c>
      <c r="B32" s="6" t="s">
        <v>105</v>
      </c>
      <c r="C32" s="6" t="s">
        <v>63</v>
      </c>
      <c r="D32" s="6" t="s">
        <v>64</v>
      </c>
      <c r="E32" s="7" t="s">
        <v>65</v>
      </c>
    </row>
    <row r="33" spans="1:5" ht="15.75" x14ac:dyDescent="0.25">
      <c r="A33" s="5">
        <v>75010</v>
      </c>
      <c r="B33" s="6" t="s">
        <v>106</v>
      </c>
      <c r="C33" s="6" t="s">
        <v>67</v>
      </c>
      <c r="D33" s="6" t="s">
        <v>68</v>
      </c>
      <c r="E33" s="7" t="s">
        <v>69</v>
      </c>
    </row>
    <row r="34" spans="1:5" ht="15.75" x14ac:dyDescent="0.25">
      <c r="A34" s="5">
        <v>75011</v>
      </c>
      <c r="B34" s="6" t="s">
        <v>107</v>
      </c>
      <c r="C34" s="6" t="s">
        <v>67</v>
      </c>
      <c r="D34" s="6" t="s">
        <v>68</v>
      </c>
      <c r="E34" s="7" t="s">
        <v>69</v>
      </c>
    </row>
    <row r="35" spans="1:5" ht="15.75" x14ac:dyDescent="0.25">
      <c r="A35" s="5">
        <v>71009</v>
      </c>
      <c r="B35" s="6" t="s">
        <v>108</v>
      </c>
      <c r="C35" s="6" t="s">
        <v>63</v>
      </c>
      <c r="D35" s="6" t="s">
        <v>64</v>
      </c>
      <c r="E35" s="7" t="s">
        <v>65</v>
      </c>
    </row>
    <row r="36" spans="1:5" ht="15.75" x14ac:dyDescent="0.25">
      <c r="A36" s="5">
        <v>75012</v>
      </c>
      <c r="B36" s="6" t="s">
        <v>109</v>
      </c>
      <c r="C36" s="6" t="s">
        <v>67</v>
      </c>
      <c r="D36" s="6" t="s">
        <v>68</v>
      </c>
      <c r="E36" s="7" t="s">
        <v>69</v>
      </c>
    </row>
    <row r="37" spans="1:5" ht="15.75" x14ac:dyDescent="0.25">
      <c r="A37" s="5">
        <v>110004</v>
      </c>
      <c r="B37" s="6" t="s">
        <v>110</v>
      </c>
      <c r="C37" s="6" t="s">
        <v>67</v>
      </c>
      <c r="D37" s="6" t="s">
        <v>68</v>
      </c>
      <c r="E37" s="7" t="s">
        <v>82</v>
      </c>
    </row>
    <row r="38" spans="1:5" ht="15.75" x14ac:dyDescent="0.25">
      <c r="A38" s="5">
        <v>75013</v>
      </c>
      <c r="B38" s="6" t="s">
        <v>111</v>
      </c>
      <c r="C38" s="6" t="s">
        <v>67</v>
      </c>
      <c r="D38" s="6" t="s">
        <v>68</v>
      </c>
      <c r="E38" s="7" t="s">
        <v>69</v>
      </c>
    </row>
    <row r="39" spans="1:5" ht="15.75" x14ac:dyDescent="0.25">
      <c r="A39" s="5">
        <v>72014</v>
      </c>
      <c r="B39" s="6" t="s">
        <v>112</v>
      </c>
      <c r="C39" s="6" t="s">
        <v>72</v>
      </c>
      <c r="D39" s="6" t="s">
        <v>73</v>
      </c>
      <c r="E39" s="7" t="s">
        <v>4</v>
      </c>
    </row>
    <row r="40" spans="1:5" ht="15.75" x14ac:dyDescent="0.25">
      <c r="A40" s="5">
        <v>71010</v>
      </c>
      <c r="B40" s="6" t="s">
        <v>113</v>
      </c>
      <c r="C40" s="6" t="s">
        <v>72</v>
      </c>
      <c r="D40" s="6" t="s">
        <v>73</v>
      </c>
      <c r="E40" s="7" t="s">
        <v>65</v>
      </c>
    </row>
    <row r="41" spans="1:5" ht="15.75" x14ac:dyDescent="0.25">
      <c r="A41" s="5">
        <v>71011</v>
      </c>
      <c r="B41" s="6" t="s">
        <v>114</v>
      </c>
      <c r="C41" s="6" t="s">
        <v>63</v>
      </c>
      <c r="D41" s="6" t="s">
        <v>64</v>
      </c>
      <c r="E41" s="7" t="s">
        <v>65</v>
      </c>
    </row>
    <row r="42" spans="1:5" ht="15.75" x14ac:dyDescent="0.25">
      <c r="A42" s="5">
        <v>75014</v>
      </c>
      <c r="B42" s="6" t="s">
        <v>115</v>
      </c>
      <c r="C42" s="6" t="s">
        <v>67</v>
      </c>
      <c r="D42" s="6" t="s">
        <v>68</v>
      </c>
      <c r="E42" s="7" t="s">
        <v>69</v>
      </c>
    </row>
    <row r="43" spans="1:5" ht="15.75" x14ac:dyDescent="0.25">
      <c r="A43" s="5">
        <v>73002</v>
      </c>
      <c r="B43" s="6" t="s">
        <v>116</v>
      </c>
      <c r="C43" s="6" t="s">
        <v>67</v>
      </c>
      <c r="D43" s="6" t="s">
        <v>68</v>
      </c>
      <c r="E43" s="7" t="s">
        <v>89</v>
      </c>
    </row>
    <row r="44" spans="1:5" ht="15.75" x14ac:dyDescent="0.25">
      <c r="A44" s="5">
        <v>74002</v>
      </c>
      <c r="B44" s="6" t="s">
        <v>117</v>
      </c>
      <c r="C44" s="6" t="s">
        <v>67</v>
      </c>
      <c r="D44" s="6" t="s">
        <v>68</v>
      </c>
      <c r="E44" s="7" t="s">
        <v>104</v>
      </c>
    </row>
    <row r="45" spans="1:5" ht="15.75" x14ac:dyDescent="0.25">
      <c r="A45" s="5">
        <v>75015</v>
      </c>
      <c r="B45" s="6" t="s">
        <v>118</v>
      </c>
      <c r="C45" s="6" t="s">
        <v>67</v>
      </c>
      <c r="D45" s="6" t="s">
        <v>68</v>
      </c>
      <c r="E45" s="7" t="s">
        <v>69</v>
      </c>
    </row>
    <row r="46" spans="1:5" ht="15.75" x14ac:dyDescent="0.25">
      <c r="A46" s="5">
        <v>71012</v>
      </c>
      <c r="B46" s="6" t="s">
        <v>119</v>
      </c>
      <c r="C46" s="6" t="s">
        <v>63</v>
      </c>
      <c r="D46" s="6" t="s">
        <v>64</v>
      </c>
      <c r="E46" s="7" t="s">
        <v>65</v>
      </c>
    </row>
    <row r="47" spans="1:5" ht="15.75" x14ac:dyDescent="0.25">
      <c r="A47" s="5">
        <v>71013</v>
      </c>
      <c r="B47" s="6" t="s">
        <v>120</v>
      </c>
      <c r="C47" s="6" t="s">
        <v>63</v>
      </c>
      <c r="D47" s="6" t="s">
        <v>64</v>
      </c>
      <c r="E47" s="7" t="s">
        <v>65</v>
      </c>
    </row>
    <row r="48" spans="1:5" ht="15.75" x14ac:dyDescent="0.25">
      <c r="A48" s="5">
        <v>71014</v>
      </c>
      <c r="B48" s="6" t="s">
        <v>121</v>
      </c>
      <c r="C48" s="6" t="s">
        <v>63</v>
      </c>
      <c r="D48" s="6" t="s">
        <v>64</v>
      </c>
      <c r="E48" s="7" t="s">
        <v>65</v>
      </c>
    </row>
    <row r="49" spans="1:5" ht="15.75" x14ac:dyDescent="0.25">
      <c r="A49" s="5">
        <v>72015</v>
      </c>
      <c r="B49" s="6" t="s">
        <v>122</v>
      </c>
      <c r="C49" s="6" t="s">
        <v>67</v>
      </c>
      <c r="D49" s="6" t="s">
        <v>68</v>
      </c>
      <c r="E49" s="7" t="s">
        <v>4</v>
      </c>
    </row>
    <row r="50" spans="1:5" ht="15.75" x14ac:dyDescent="0.25">
      <c r="A50" s="5">
        <v>75016</v>
      </c>
      <c r="B50" s="6" t="s">
        <v>123</v>
      </c>
      <c r="C50" s="6" t="s">
        <v>67</v>
      </c>
      <c r="D50" s="6" t="s">
        <v>68</v>
      </c>
      <c r="E50" s="7" t="s">
        <v>69</v>
      </c>
    </row>
    <row r="51" spans="1:5" ht="15.75" x14ac:dyDescent="0.25">
      <c r="A51" s="5">
        <v>72016</v>
      </c>
      <c r="B51" s="6" t="s">
        <v>124</v>
      </c>
      <c r="C51" s="6" t="s">
        <v>67</v>
      </c>
      <c r="D51" s="6" t="s">
        <v>68</v>
      </c>
      <c r="E51" s="7" t="s">
        <v>4</v>
      </c>
    </row>
    <row r="52" spans="1:5" ht="15.75" x14ac:dyDescent="0.25">
      <c r="A52" s="5">
        <v>72017</v>
      </c>
      <c r="B52" s="6" t="s">
        <v>125</v>
      </c>
      <c r="C52" s="6" t="s">
        <v>67</v>
      </c>
      <c r="D52" s="6" t="s">
        <v>68</v>
      </c>
      <c r="E52" s="7" t="s">
        <v>4</v>
      </c>
    </row>
    <row r="53" spans="1:5" ht="15.75" x14ac:dyDescent="0.25">
      <c r="A53" s="5">
        <v>73003</v>
      </c>
      <c r="B53" s="6" t="s">
        <v>126</v>
      </c>
      <c r="C53" s="6" t="s">
        <v>67</v>
      </c>
      <c r="D53" s="6" t="s">
        <v>68</v>
      </c>
      <c r="E53" s="7" t="s">
        <v>89</v>
      </c>
    </row>
    <row r="54" spans="1:5" ht="15.75" x14ac:dyDescent="0.25">
      <c r="A54" s="5">
        <v>71015</v>
      </c>
      <c r="B54" s="6" t="s">
        <v>127</v>
      </c>
      <c r="C54" s="6" t="s">
        <v>63</v>
      </c>
      <c r="D54" s="6" t="s">
        <v>64</v>
      </c>
      <c r="E54" s="7" t="s">
        <v>65</v>
      </c>
    </row>
    <row r="55" spans="1:5" ht="15.75" x14ac:dyDescent="0.25">
      <c r="A55" s="5">
        <v>71016</v>
      </c>
      <c r="B55" s="6" t="s">
        <v>128</v>
      </c>
      <c r="C55" s="6" t="s">
        <v>63</v>
      </c>
      <c r="D55" s="6" t="s">
        <v>64</v>
      </c>
      <c r="E55" s="7" t="s">
        <v>65</v>
      </c>
    </row>
    <row r="56" spans="1:5" ht="15.75" x14ac:dyDescent="0.25">
      <c r="A56" s="5">
        <v>71017</v>
      </c>
      <c r="B56" s="6" t="s">
        <v>129</v>
      </c>
      <c r="C56" s="6" t="s">
        <v>63</v>
      </c>
      <c r="D56" s="6" t="s">
        <v>64</v>
      </c>
      <c r="E56" s="7" t="s">
        <v>65</v>
      </c>
    </row>
    <row r="57" spans="1:5" ht="15.75" x14ac:dyDescent="0.25">
      <c r="A57" s="5">
        <v>75017</v>
      </c>
      <c r="B57" s="6" t="s">
        <v>130</v>
      </c>
      <c r="C57" s="6" t="s">
        <v>67</v>
      </c>
      <c r="D57" s="6" t="s">
        <v>68</v>
      </c>
      <c r="E57" s="7" t="s">
        <v>69</v>
      </c>
    </row>
    <row r="58" spans="1:5" ht="15.75" x14ac:dyDescent="0.25">
      <c r="A58" s="5">
        <v>75018</v>
      </c>
      <c r="B58" s="6" t="s">
        <v>131</v>
      </c>
      <c r="C58" s="6" t="s">
        <v>67</v>
      </c>
      <c r="D58" s="6" t="s">
        <v>68</v>
      </c>
      <c r="E58" s="7" t="s">
        <v>69</v>
      </c>
    </row>
    <row r="59" spans="1:5" ht="15.75" x14ac:dyDescent="0.25">
      <c r="A59" s="5">
        <v>75019</v>
      </c>
      <c r="B59" s="6" t="s">
        <v>132</v>
      </c>
      <c r="C59" s="6" t="s">
        <v>67</v>
      </c>
      <c r="D59" s="6" t="s">
        <v>68</v>
      </c>
      <c r="E59" s="7" t="s">
        <v>69</v>
      </c>
    </row>
    <row r="60" spans="1:5" ht="15.75" x14ac:dyDescent="0.25">
      <c r="A60" s="5">
        <v>75096</v>
      </c>
      <c r="B60" s="6" t="s">
        <v>133</v>
      </c>
      <c r="C60" s="6" t="s">
        <v>67</v>
      </c>
      <c r="D60" s="6" t="s">
        <v>68</v>
      </c>
      <c r="E60" s="7" t="s">
        <v>69</v>
      </c>
    </row>
    <row r="61" spans="1:5" ht="15.75" x14ac:dyDescent="0.25">
      <c r="A61" s="5">
        <v>75020</v>
      </c>
      <c r="B61" s="6" t="s">
        <v>134</v>
      </c>
      <c r="C61" s="6" t="s">
        <v>67</v>
      </c>
      <c r="D61" s="6" t="s">
        <v>68</v>
      </c>
      <c r="E61" s="7" t="s">
        <v>69</v>
      </c>
    </row>
    <row r="62" spans="1:5" ht="15.75" x14ac:dyDescent="0.25">
      <c r="A62" s="5">
        <v>74003</v>
      </c>
      <c r="B62" s="6" t="s">
        <v>135</v>
      </c>
      <c r="C62" s="6" t="s">
        <v>67</v>
      </c>
      <c r="D62" s="6" t="s">
        <v>68</v>
      </c>
      <c r="E62" s="7" t="s">
        <v>104</v>
      </c>
    </row>
    <row r="63" spans="1:5" ht="15.75" x14ac:dyDescent="0.25">
      <c r="A63" s="5">
        <v>71018</v>
      </c>
      <c r="B63" s="6" t="s">
        <v>136</v>
      </c>
      <c r="C63" s="6" t="s">
        <v>63</v>
      </c>
      <c r="D63" s="6" t="s">
        <v>64</v>
      </c>
      <c r="E63" s="7" t="s">
        <v>65</v>
      </c>
    </row>
    <row r="64" spans="1:5" ht="15.75" x14ac:dyDescent="0.25">
      <c r="A64" s="5">
        <v>72018</v>
      </c>
      <c r="B64" s="6" t="s">
        <v>137</v>
      </c>
      <c r="C64" s="6" t="s">
        <v>72</v>
      </c>
      <c r="D64" s="6" t="s">
        <v>73</v>
      </c>
      <c r="E64" s="7" t="s">
        <v>4</v>
      </c>
    </row>
    <row r="65" spans="1:5" ht="15.75" x14ac:dyDescent="0.25">
      <c r="A65" s="5">
        <v>71019</v>
      </c>
      <c r="B65" s="6" t="s">
        <v>138</v>
      </c>
      <c r="C65" s="6" t="s">
        <v>63</v>
      </c>
      <c r="D65" s="6" t="s">
        <v>64</v>
      </c>
      <c r="E65" s="7" t="s">
        <v>65</v>
      </c>
    </row>
    <row r="66" spans="1:5" ht="15.75" x14ac:dyDescent="0.25">
      <c r="A66" s="5">
        <v>74004</v>
      </c>
      <c r="B66" s="6" t="s">
        <v>139</v>
      </c>
      <c r="C66" s="6" t="s">
        <v>67</v>
      </c>
      <c r="D66" s="6" t="s">
        <v>68</v>
      </c>
      <c r="E66" s="7" t="s">
        <v>104</v>
      </c>
    </row>
    <row r="67" spans="1:5" ht="15.75" x14ac:dyDescent="0.25">
      <c r="A67" s="5">
        <v>71020</v>
      </c>
      <c r="B67" s="6" t="s">
        <v>140</v>
      </c>
      <c r="C67" s="6" t="s">
        <v>72</v>
      </c>
      <c r="D67" s="6" t="s">
        <v>73</v>
      </c>
      <c r="E67" s="7" t="s">
        <v>65</v>
      </c>
    </row>
    <row r="68" spans="1:5" ht="15.75" x14ac:dyDescent="0.25">
      <c r="A68" s="5">
        <v>71021</v>
      </c>
      <c r="B68" s="6" t="s">
        <v>141</v>
      </c>
      <c r="C68" s="6" t="s">
        <v>72</v>
      </c>
      <c r="D68" s="6" t="s">
        <v>73</v>
      </c>
      <c r="E68" s="7" t="s">
        <v>65</v>
      </c>
    </row>
    <row r="69" spans="1:5" ht="15.75" x14ac:dyDescent="0.25">
      <c r="A69" s="5">
        <v>74005</v>
      </c>
      <c r="B69" s="6" t="s">
        <v>142</v>
      </c>
      <c r="C69" s="6" t="s">
        <v>67</v>
      </c>
      <c r="D69" s="6" t="s">
        <v>68</v>
      </c>
      <c r="E69" s="7" t="s">
        <v>104</v>
      </c>
    </row>
    <row r="70" spans="1:5" ht="15.75" x14ac:dyDescent="0.25">
      <c r="A70" s="5">
        <v>75021</v>
      </c>
      <c r="B70" s="6" t="s">
        <v>143</v>
      </c>
      <c r="C70" s="6" t="s">
        <v>67</v>
      </c>
      <c r="D70" s="6" t="s">
        <v>68</v>
      </c>
      <c r="E70" s="7" t="s">
        <v>69</v>
      </c>
    </row>
    <row r="71" spans="1:5" ht="15.75" x14ac:dyDescent="0.25">
      <c r="A71" s="5">
        <v>72019</v>
      </c>
      <c r="B71" s="6" t="s">
        <v>144</v>
      </c>
      <c r="C71" s="6" t="s">
        <v>67</v>
      </c>
      <c r="D71" s="6" t="s">
        <v>68</v>
      </c>
      <c r="E71" s="7" t="s">
        <v>4</v>
      </c>
    </row>
    <row r="72" spans="1:5" ht="15.75" x14ac:dyDescent="0.25">
      <c r="A72" s="5">
        <v>75022</v>
      </c>
      <c r="B72" s="6" t="s">
        <v>145</v>
      </c>
      <c r="C72" s="6" t="s">
        <v>67</v>
      </c>
      <c r="D72" s="6" t="s">
        <v>68</v>
      </c>
      <c r="E72" s="7" t="s">
        <v>69</v>
      </c>
    </row>
    <row r="73" spans="1:5" ht="15.75" x14ac:dyDescent="0.25">
      <c r="A73" s="5">
        <v>72020</v>
      </c>
      <c r="B73" s="6" t="s">
        <v>146</v>
      </c>
      <c r="C73" s="6" t="s">
        <v>67</v>
      </c>
      <c r="D73" s="6" t="s">
        <v>68</v>
      </c>
      <c r="E73" s="7" t="s">
        <v>4</v>
      </c>
    </row>
    <row r="74" spans="1:5" ht="15.75" x14ac:dyDescent="0.25">
      <c r="A74" s="5">
        <v>75023</v>
      </c>
      <c r="B74" s="6" t="s">
        <v>147</v>
      </c>
      <c r="C74" s="6" t="s">
        <v>67</v>
      </c>
      <c r="D74" s="6" t="s">
        <v>68</v>
      </c>
      <c r="E74" s="7" t="s">
        <v>69</v>
      </c>
    </row>
    <row r="75" spans="1:5" ht="15.75" x14ac:dyDescent="0.25">
      <c r="A75" s="5">
        <v>75024</v>
      </c>
      <c r="B75" s="6" t="s">
        <v>148</v>
      </c>
      <c r="C75" s="6" t="s">
        <v>67</v>
      </c>
      <c r="D75" s="6" t="s">
        <v>68</v>
      </c>
      <c r="E75" s="7" t="s">
        <v>69</v>
      </c>
    </row>
    <row r="76" spans="1:5" ht="15.75" x14ac:dyDescent="0.25">
      <c r="A76" s="5">
        <v>73004</v>
      </c>
      <c r="B76" s="6" t="s">
        <v>149</v>
      </c>
      <c r="C76" s="6" t="s">
        <v>72</v>
      </c>
      <c r="D76" s="6" t="s">
        <v>73</v>
      </c>
      <c r="E76" s="7" t="s">
        <v>89</v>
      </c>
    </row>
    <row r="77" spans="1:5" ht="15.75" x14ac:dyDescent="0.25">
      <c r="A77" s="5">
        <v>75025</v>
      </c>
      <c r="B77" s="6" t="s">
        <v>150</v>
      </c>
      <c r="C77" s="6" t="s">
        <v>67</v>
      </c>
      <c r="D77" s="6" t="s">
        <v>68</v>
      </c>
      <c r="E77" s="7" t="s">
        <v>69</v>
      </c>
    </row>
    <row r="78" spans="1:5" ht="15.75" x14ac:dyDescent="0.25">
      <c r="A78" s="5">
        <v>75026</v>
      </c>
      <c r="B78" s="6" t="s">
        <v>151</v>
      </c>
      <c r="C78" s="6" t="s">
        <v>67</v>
      </c>
      <c r="D78" s="6" t="s">
        <v>68</v>
      </c>
      <c r="E78" s="7" t="s">
        <v>69</v>
      </c>
    </row>
    <row r="79" spans="1:5" ht="15.75" x14ac:dyDescent="0.25">
      <c r="A79" s="5">
        <v>71022</v>
      </c>
      <c r="B79" s="6" t="s">
        <v>152</v>
      </c>
      <c r="C79" s="6" t="s">
        <v>63</v>
      </c>
      <c r="D79" s="6" t="s">
        <v>64</v>
      </c>
      <c r="E79" s="7" t="s">
        <v>65</v>
      </c>
    </row>
    <row r="80" spans="1:5" ht="15.75" x14ac:dyDescent="0.25">
      <c r="A80" s="5">
        <v>75027</v>
      </c>
      <c r="B80" s="6" t="s">
        <v>153</v>
      </c>
      <c r="C80" s="6" t="s">
        <v>67</v>
      </c>
      <c r="D80" s="6" t="s">
        <v>68</v>
      </c>
      <c r="E80" s="7" t="s">
        <v>69</v>
      </c>
    </row>
    <row r="81" spans="1:5" ht="15.75" x14ac:dyDescent="0.25">
      <c r="A81" s="5">
        <v>74006</v>
      </c>
      <c r="B81" s="6" t="s">
        <v>154</v>
      </c>
      <c r="C81" s="6" t="s">
        <v>67</v>
      </c>
      <c r="D81" s="6" t="s">
        <v>68</v>
      </c>
      <c r="E81" s="7" t="s">
        <v>104</v>
      </c>
    </row>
    <row r="82" spans="1:5" ht="15.75" x14ac:dyDescent="0.25">
      <c r="A82" s="5">
        <v>71023</v>
      </c>
      <c r="B82" s="6" t="s">
        <v>155</v>
      </c>
      <c r="C82" s="6" t="s">
        <v>63</v>
      </c>
      <c r="D82" s="6" t="s">
        <v>64</v>
      </c>
      <c r="E82" s="7" t="s">
        <v>65</v>
      </c>
    </row>
    <row r="83" spans="1:5" ht="15.75" x14ac:dyDescent="0.25">
      <c r="A83" s="5">
        <v>73005</v>
      </c>
      <c r="B83" s="6" t="s">
        <v>156</v>
      </c>
      <c r="C83" s="6" t="s">
        <v>67</v>
      </c>
      <c r="D83" s="6" t="s">
        <v>68</v>
      </c>
      <c r="E83" s="7" t="s">
        <v>89</v>
      </c>
    </row>
    <row r="84" spans="1:5" ht="15.75" x14ac:dyDescent="0.25">
      <c r="A84" s="5">
        <v>74007</v>
      </c>
      <c r="B84" s="6" t="s">
        <v>157</v>
      </c>
      <c r="C84" s="6" t="s">
        <v>67</v>
      </c>
      <c r="D84" s="6" t="s">
        <v>68</v>
      </c>
      <c r="E84" s="7" t="s">
        <v>104</v>
      </c>
    </row>
    <row r="85" spans="1:5" ht="15.75" x14ac:dyDescent="0.25">
      <c r="A85" s="5">
        <v>71024</v>
      </c>
      <c r="B85" s="6" t="s">
        <v>158</v>
      </c>
      <c r="C85" s="6" t="s">
        <v>72</v>
      </c>
      <c r="D85" s="6" t="s">
        <v>73</v>
      </c>
      <c r="E85" s="7" t="s">
        <v>65</v>
      </c>
    </row>
    <row r="86" spans="1:5" ht="15.75" x14ac:dyDescent="0.25">
      <c r="A86" s="5">
        <v>73006</v>
      </c>
      <c r="B86" s="6" t="s">
        <v>159</v>
      </c>
      <c r="C86" s="6" t="s">
        <v>67</v>
      </c>
      <c r="D86" s="6" t="s">
        <v>68</v>
      </c>
      <c r="E86" s="7" t="s">
        <v>89</v>
      </c>
    </row>
    <row r="87" spans="1:5" ht="15.75" x14ac:dyDescent="0.25">
      <c r="A87" s="5">
        <v>74008</v>
      </c>
      <c r="B87" s="6" t="s">
        <v>160</v>
      </c>
      <c r="C87" s="6" t="s">
        <v>67</v>
      </c>
      <c r="D87" s="6" t="s">
        <v>68</v>
      </c>
      <c r="E87" s="7" t="s">
        <v>104</v>
      </c>
    </row>
    <row r="88" spans="1:5" ht="15.75" x14ac:dyDescent="0.25">
      <c r="A88" s="5">
        <v>75028</v>
      </c>
      <c r="B88" s="6" t="s">
        <v>161</v>
      </c>
      <c r="C88" s="6" t="s">
        <v>67</v>
      </c>
      <c r="D88" s="6" t="s">
        <v>68</v>
      </c>
      <c r="E88" s="7" t="s">
        <v>69</v>
      </c>
    </row>
    <row r="89" spans="1:5" ht="15.75" x14ac:dyDescent="0.25">
      <c r="A89" s="5">
        <v>75029</v>
      </c>
      <c r="B89" s="6" t="s">
        <v>162</v>
      </c>
      <c r="C89" s="6" t="s">
        <v>67</v>
      </c>
      <c r="D89" s="6" t="s">
        <v>68</v>
      </c>
      <c r="E89" s="7" t="s">
        <v>69</v>
      </c>
    </row>
    <row r="90" spans="1:5" ht="15.75" x14ac:dyDescent="0.25">
      <c r="A90" s="5">
        <v>75030</v>
      </c>
      <c r="B90" s="6" t="s">
        <v>163</v>
      </c>
      <c r="C90" s="6" t="s">
        <v>67</v>
      </c>
      <c r="D90" s="6" t="s">
        <v>68</v>
      </c>
      <c r="E90" s="7" t="s">
        <v>69</v>
      </c>
    </row>
    <row r="91" spans="1:5" ht="15.75" x14ac:dyDescent="0.25">
      <c r="A91" s="5">
        <v>75031</v>
      </c>
      <c r="B91" s="6" t="s">
        <v>164</v>
      </c>
      <c r="C91" s="6" t="s">
        <v>67</v>
      </c>
      <c r="D91" s="6" t="s">
        <v>68</v>
      </c>
      <c r="E91" s="7" t="s">
        <v>69</v>
      </c>
    </row>
    <row r="92" spans="1:5" ht="15.75" x14ac:dyDescent="0.25">
      <c r="A92" s="5">
        <v>73007</v>
      </c>
      <c r="B92" s="6" t="s">
        <v>165</v>
      </c>
      <c r="C92" s="6" t="s">
        <v>67</v>
      </c>
      <c r="D92" s="6" t="s">
        <v>68</v>
      </c>
      <c r="E92" s="7" t="s">
        <v>89</v>
      </c>
    </row>
    <row r="93" spans="1:5" ht="15.75" x14ac:dyDescent="0.25">
      <c r="A93" s="5">
        <v>72021</v>
      </c>
      <c r="B93" s="6" t="s">
        <v>166</v>
      </c>
      <c r="C93" s="6" t="s">
        <v>67</v>
      </c>
      <c r="D93" s="6" t="s">
        <v>68</v>
      </c>
      <c r="E93" s="7" t="s">
        <v>4</v>
      </c>
    </row>
    <row r="94" spans="1:5" ht="15.75" x14ac:dyDescent="0.25">
      <c r="A94" s="5">
        <v>72022</v>
      </c>
      <c r="B94" s="6" t="s">
        <v>167</v>
      </c>
      <c r="C94" s="6" t="s">
        <v>72</v>
      </c>
      <c r="D94" s="6" t="s">
        <v>73</v>
      </c>
      <c r="E94" s="7" t="s">
        <v>4</v>
      </c>
    </row>
    <row r="95" spans="1:5" ht="15.75" x14ac:dyDescent="0.25">
      <c r="A95" s="5">
        <v>75032</v>
      </c>
      <c r="B95" s="6" t="s">
        <v>168</v>
      </c>
      <c r="C95" s="6" t="s">
        <v>67</v>
      </c>
      <c r="D95" s="6" t="s">
        <v>68</v>
      </c>
      <c r="E95" s="7" t="s">
        <v>69</v>
      </c>
    </row>
    <row r="96" spans="1:5" ht="15.75" x14ac:dyDescent="0.25">
      <c r="A96" s="5">
        <v>75033</v>
      </c>
      <c r="B96" s="6" t="s">
        <v>169</v>
      </c>
      <c r="C96" s="6" t="s">
        <v>67</v>
      </c>
      <c r="D96" s="6" t="s">
        <v>68</v>
      </c>
      <c r="E96" s="7" t="s">
        <v>69</v>
      </c>
    </row>
    <row r="97" spans="1:5" ht="15.75" x14ac:dyDescent="0.25">
      <c r="A97" s="5">
        <v>72023</v>
      </c>
      <c r="B97" s="6" t="s">
        <v>170</v>
      </c>
      <c r="C97" s="6" t="s">
        <v>67</v>
      </c>
      <c r="D97" s="6" t="s">
        <v>68</v>
      </c>
      <c r="E97" s="7" t="s">
        <v>4</v>
      </c>
    </row>
    <row r="98" spans="1:5" ht="15.75" x14ac:dyDescent="0.25">
      <c r="A98" s="5">
        <v>73008</v>
      </c>
      <c r="B98" s="6" t="s">
        <v>171</v>
      </c>
      <c r="C98" s="6" t="s">
        <v>72</v>
      </c>
      <c r="D98" s="6" t="s">
        <v>73</v>
      </c>
      <c r="E98" s="7" t="s">
        <v>89</v>
      </c>
    </row>
    <row r="99" spans="1:5" ht="15.75" x14ac:dyDescent="0.25">
      <c r="A99" s="5">
        <v>72024</v>
      </c>
      <c r="B99" s="6" t="s">
        <v>172</v>
      </c>
      <c r="C99" s="6" t="s">
        <v>67</v>
      </c>
      <c r="D99" s="6" t="s">
        <v>68</v>
      </c>
      <c r="E99" s="7" t="s">
        <v>4</v>
      </c>
    </row>
    <row r="100" spans="1:5" ht="15.75" x14ac:dyDescent="0.25">
      <c r="A100" s="5">
        <v>75034</v>
      </c>
      <c r="B100" s="6" t="s">
        <v>173</v>
      </c>
      <c r="C100" s="6" t="s">
        <v>67</v>
      </c>
      <c r="D100" s="6" t="s">
        <v>68</v>
      </c>
      <c r="E100" s="7" t="s">
        <v>69</v>
      </c>
    </row>
    <row r="101" spans="1:5" ht="15.75" x14ac:dyDescent="0.25">
      <c r="A101" s="5">
        <v>71025</v>
      </c>
      <c r="B101" s="6" t="s">
        <v>174</v>
      </c>
      <c r="C101" s="6" t="s">
        <v>63</v>
      </c>
      <c r="D101" s="6" t="s">
        <v>64</v>
      </c>
      <c r="E101" s="7" t="s">
        <v>65</v>
      </c>
    </row>
    <row r="102" spans="1:5" ht="15.75" x14ac:dyDescent="0.25">
      <c r="A102" s="5">
        <v>71026</v>
      </c>
      <c r="B102" s="6" t="s">
        <v>175</v>
      </c>
      <c r="C102" s="6" t="s">
        <v>67</v>
      </c>
      <c r="D102" s="6" t="s">
        <v>68</v>
      </c>
      <c r="E102" s="7" t="s">
        <v>65</v>
      </c>
    </row>
    <row r="103" spans="1:5" ht="15.75" x14ac:dyDescent="0.25">
      <c r="A103" s="5">
        <v>73009</v>
      </c>
      <c r="B103" s="6" t="s">
        <v>176</v>
      </c>
      <c r="C103" s="6" t="s">
        <v>67</v>
      </c>
      <c r="D103" s="6" t="s">
        <v>68</v>
      </c>
      <c r="E103" s="7" t="s">
        <v>89</v>
      </c>
    </row>
    <row r="104" spans="1:5" ht="15.75" x14ac:dyDescent="0.25">
      <c r="A104" s="5">
        <v>74009</v>
      </c>
      <c r="B104" s="6" t="s">
        <v>177</v>
      </c>
      <c r="C104" s="6" t="s">
        <v>67</v>
      </c>
      <c r="D104" s="6" t="s">
        <v>68</v>
      </c>
      <c r="E104" s="7" t="s">
        <v>104</v>
      </c>
    </row>
    <row r="105" spans="1:5" ht="15.75" x14ac:dyDescent="0.25">
      <c r="A105" s="5">
        <v>75035</v>
      </c>
      <c r="B105" s="6" t="s">
        <v>178</v>
      </c>
      <c r="C105" s="6" t="s">
        <v>92</v>
      </c>
      <c r="D105" s="6" t="s">
        <v>93</v>
      </c>
      <c r="E105" s="7" t="s">
        <v>69</v>
      </c>
    </row>
    <row r="106" spans="1:5" ht="15.75" x14ac:dyDescent="0.25">
      <c r="A106" s="5">
        <v>73010</v>
      </c>
      <c r="B106" s="6" t="s">
        <v>179</v>
      </c>
      <c r="C106" s="6" t="s">
        <v>67</v>
      </c>
      <c r="D106" s="6" t="s">
        <v>68</v>
      </c>
      <c r="E106" s="7" t="s">
        <v>89</v>
      </c>
    </row>
    <row r="107" spans="1:5" ht="15.75" x14ac:dyDescent="0.25">
      <c r="A107" s="5">
        <v>75036</v>
      </c>
      <c r="B107" s="6" t="s">
        <v>180</v>
      </c>
      <c r="C107" s="6" t="s">
        <v>67</v>
      </c>
      <c r="D107" s="6" t="s">
        <v>68</v>
      </c>
      <c r="E107" s="7" t="s">
        <v>69</v>
      </c>
    </row>
    <row r="108" spans="1:5" ht="15.75" x14ac:dyDescent="0.25">
      <c r="A108" s="5">
        <v>71027</v>
      </c>
      <c r="B108" s="6" t="s">
        <v>181</v>
      </c>
      <c r="C108" s="6" t="s">
        <v>72</v>
      </c>
      <c r="D108" s="6" t="s">
        <v>73</v>
      </c>
      <c r="E108" s="7" t="s">
        <v>65</v>
      </c>
    </row>
    <row r="109" spans="1:5" ht="15.75" x14ac:dyDescent="0.25">
      <c r="A109" s="5">
        <v>75037</v>
      </c>
      <c r="B109" s="6" t="s">
        <v>182</v>
      </c>
      <c r="C109" s="6" t="s">
        <v>67</v>
      </c>
      <c r="D109" s="6" t="s">
        <v>68</v>
      </c>
      <c r="E109" s="7" t="s">
        <v>69</v>
      </c>
    </row>
    <row r="110" spans="1:5" ht="15.75" x14ac:dyDescent="0.25">
      <c r="A110" s="5">
        <v>75038</v>
      </c>
      <c r="B110" s="6" t="s">
        <v>183</v>
      </c>
      <c r="C110" s="6" t="s">
        <v>67</v>
      </c>
      <c r="D110" s="6" t="s">
        <v>68</v>
      </c>
      <c r="E110" s="7" t="s">
        <v>69</v>
      </c>
    </row>
    <row r="111" spans="1:5" ht="15.75" x14ac:dyDescent="0.25">
      <c r="A111" s="5">
        <v>73011</v>
      </c>
      <c r="B111" s="6" t="s">
        <v>184</v>
      </c>
      <c r="C111" s="6" t="s">
        <v>67</v>
      </c>
      <c r="D111" s="6" t="s">
        <v>68</v>
      </c>
      <c r="E111" s="7" t="s">
        <v>89</v>
      </c>
    </row>
    <row r="112" spans="1:5" ht="15.75" x14ac:dyDescent="0.25">
      <c r="A112" s="5">
        <v>72025</v>
      </c>
      <c r="B112" s="6" t="s">
        <v>185</v>
      </c>
      <c r="C112" s="6" t="s">
        <v>67</v>
      </c>
      <c r="D112" s="6" t="s">
        <v>68</v>
      </c>
      <c r="E112" s="7" t="s">
        <v>4</v>
      </c>
    </row>
    <row r="113" spans="1:5" ht="15.75" x14ac:dyDescent="0.25">
      <c r="A113" s="5">
        <v>71028</v>
      </c>
      <c r="B113" s="6" t="s">
        <v>186</v>
      </c>
      <c r="C113" s="6" t="s">
        <v>72</v>
      </c>
      <c r="D113" s="6" t="s">
        <v>73</v>
      </c>
      <c r="E113" s="7" t="s">
        <v>65</v>
      </c>
    </row>
    <row r="114" spans="1:5" ht="15.75" x14ac:dyDescent="0.25">
      <c r="A114" s="5">
        <v>75039</v>
      </c>
      <c r="B114" s="6" t="s">
        <v>187</v>
      </c>
      <c r="C114" s="6" t="s">
        <v>67</v>
      </c>
      <c r="D114" s="6" t="s">
        <v>68</v>
      </c>
      <c r="E114" s="7" t="s">
        <v>69</v>
      </c>
    </row>
    <row r="115" spans="1:5" ht="15.75" x14ac:dyDescent="0.25">
      <c r="A115" s="5">
        <v>73012</v>
      </c>
      <c r="B115" s="6" t="s">
        <v>188</v>
      </c>
      <c r="C115" s="6" t="s">
        <v>67</v>
      </c>
      <c r="D115" s="6" t="s">
        <v>68</v>
      </c>
      <c r="E115" s="7" t="s">
        <v>89</v>
      </c>
    </row>
    <row r="116" spans="1:5" ht="15.75" x14ac:dyDescent="0.25">
      <c r="A116" s="5">
        <v>71029</v>
      </c>
      <c r="B116" s="6" t="s">
        <v>189</v>
      </c>
      <c r="C116" s="6" t="s">
        <v>72</v>
      </c>
      <c r="D116" s="6" t="s">
        <v>73</v>
      </c>
      <c r="E116" s="7" t="s">
        <v>65</v>
      </c>
    </row>
    <row r="117" spans="1:5" ht="15.75" x14ac:dyDescent="0.25">
      <c r="A117" s="5">
        <v>110005</v>
      </c>
      <c r="B117" s="6" t="s">
        <v>190</v>
      </c>
      <c r="C117" s="6" t="s">
        <v>72</v>
      </c>
      <c r="D117" s="6" t="s">
        <v>73</v>
      </c>
      <c r="E117" s="7" t="s">
        <v>82</v>
      </c>
    </row>
    <row r="118" spans="1:5" ht="15.75" x14ac:dyDescent="0.25">
      <c r="A118" s="5">
        <v>75040</v>
      </c>
      <c r="B118" s="6" t="s">
        <v>191</v>
      </c>
      <c r="C118" s="6" t="s">
        <v>67</v>
      </c>
      <c r="D118" s="6" t="s">
        <v>68</v>
      </c>
      <c r="E118" s="7" t="s">
        <v>69</v>
      </c>
    </row>
    <row r="119" spans="1:5" ht="15.75" x14ac:dyDescent="0.25">
      <c r="A119" s="5">
        <v>75041</v>
      </c>
      <c r="B119" s="6" t="s">
        <v>192</v>
      </c>
      <c r="C119" s="6" t="s">
        <v>67</v>
      </c>
      <c r="D119" s="6" t="s">
        <v>68</v>
      </c>
      <c r="E119" s="7" t="s">
        <v>69</v>
      </c>
    </row>
    <row r="120" spans="1:5" ht="15.75" x14ac:dyDescent="0.25">
      <c r="A120" s="5">
        <v>71001</v>
      </c>
      <c r="B120" s="6" t="s">
        <v>193</v>
      </c>
      <c r="C120" s="6" t="s">
        <v>67</v>
      </c>
      <c r="D120" s="6" t="s">
        <v>68</v>
      </c>
      <c r="E120" s="7" t="s">
        <v>89</v>
      </c>
    </row>
    <row r="121" spans="1:5" ht="15.75" x14ac:dyDescent="0.25">
      <c r="A121" s="5">
        <v>73014</v>
      </c>
      <c r="B121" s="6" t="s">
        <v>194</v>
      </c>
      <c r="C121" s="6" t="s">
        <v>67</v>
      </c>
      <c r="D121" s="6" t="s">
        <v>68</v>
      </c>
      <c r="E121" s="7" t="s">
        <v>89</v>
      </c>
    </row>
    <row r="122" spans="1:5" ht="15.75" x14ac:dyDescent="0.25">
      <c r="A122" s="5">
        <v>71003</v>
      </c>
      <c r="B122" s="6" t="s">
        <v>195</v>
      </c>
      <c r="C122" s="6" t="s">
        <v>72</v>
      </c>
      <c r="D122" s="6" t="s">
        <v>73</v>
      </c>
      <c r="E122" s="7" t="s">
        <v>89</v>
      </c>
    </row>
    <row r="123" spans="1:5" ht="15.75" x14ac:dyDescent="0.25">
      <c r="A123" s="5">
        <v>75042</v>
      </c>
      <c r="B123" s="6" t="s">
        <v>196</v>
      </c>
      <c r="C123" s="6" t="s">
        <v>67</v>
      </c>
      <c r="D123" s="6" t="s">
        <v>68</v>
      </c>
      <c r="E123" s="7" t="s">
        <v>69</v>
      </c>
    </row>
    <row r="124" spans="1:5" ht="15.75" x14ac:dyDescent="0.25">
      <c r="A124" s="5">
        <v>71031</v>
      </c>
      <c r="B124" s="6" t="s">
        <v>197</v>
      </c>
      <c r="C124" s="6" t="s">
        <v>63</v>
      </c>
      <c r="D124" s="6" t="s">
        <v>64</v>
      </c>
      <c r="E124" s="7" t="s">
        <v>65</v>
      </c>
    </row>
    <row r="125" spans="1:5" ht="15.75" x14ac:dyDescent="0.25">
      <c r="A125" s="5">
        <v>75043</v>
      </c>
      <c r="B125" s="6" t="s">
        <v>198</v>
      </c>
      <c r="C125" s="6" t="s">
        <v>67</v>
      </c>
      <c r="D125" s="6" t="s">
        <v>68</v>
      </c>
      <c r="E125" s="7" t="s">
        <v>69</v>
      </c>
    </row>
    <row r="126" spans="1:5" ht="15.75" x14ac:dyDescent="0.25">
      <c r="A126" s="5">
        <v>75044</v>
      </c>
      <c r="B126" s="6" t="s">
        <v>199</v>
      </c>
      <c r="C126" s="6" t="s">
        <v>67</v>
      </c>
      <c r="D126" s="6" t="s">
        <v>68</v>
      </c>
      <c r="E126" s="7" t="s">
        <v>69</v>
      </c>
    </row>
    <row r="127" spans="1:5" ht="15.75" x14ac:dyDescent="0.25">
      <c r="A127" s="5">
        <v>75045</v>
      </c>
      <c r="B127" s="6" t="s">
        <v>200</v>
      </c>
      <c r="C127" s="6" t="s">
        <v>67</v>
      </c>
      <c r="D127" s="6" t="s">
        <v>68</v>
      </c>
      <c r="E127" s="7" t="s">
        <v>69</v>
      </c>
    </row>
    <row r="128" spans="1:5" ht="15.75" x14ac:dyDescent="0.25">
      <c r="A128" s="5">
        <v>74010</v>
      </c>
      <c r="B128" s="6" t="s">
        <v>201</v>
      </c>
      <c r="C128" s="6" t="s">
        <v>67</v>
      </c>
      <c r="D128" s="6" t="s">
        <v>68</v>
      </c>
      <c r="E128" s="7" t="s">
        <v>104</v>
      </c>
    </row>
    <row r="129" spans="1:5" ht="15.75" x14ac:dyDescent="0.25">
      <c r="A129" s="5">
        <v>75046</v>
      </c>
      <c r="B129" s="6" t="s">
        <v>202</v>
      </c>
      <c r="C129" s="6" t="s">
        <v>67</v>
      </c>
      <c r="D129" s="6" t="s">
        <v>68</v>
      </c>
      <c r="E129" s="7" t="s">
        <v>69</v>
      </c>
    </row>
    <row r="130" spans="1:5" ht="15.75" x14ac:dyDescent="0.25">
      <c r="A130" s="5">
        <v>75047</v>
      </c>
      <c r="B130" s="6" t="s">
        <v>203</v>
      </c>
      <c r="C130" s="6" t="s">
        <v>67</v>
      </c>
      <c r="D130" s="6" t="s">
        <v>68</v>
      </c>
      <c r="E130" s="7" t="s">
        <v>69</v>
      </c>
    </row>
    <row r="131" spans="1:5" ht="15.75" x14ac:dyDescent="0.25">
      <c r="A131" s="5">
        <v>110006</v>
      </c>
      <c r="B131" s="6" t="s">
        <v>204</v>
      </c>
      <c r="C131" s="6" t="s">
        <v>67</v>
      </c>
      <c r="D131" s="6" t="s">
        <v>68</v>
      </c>
      <c r="E131" s="7" t="s">
        <v>82</v>
      </c>
    </row>
    <row r="132" spans="1:5" ht="15.75" x14ac:dyDescent="0.25">
      <c r="A132" s="5">
        <v>72027</v>
      </c>
      <c r="B132" s="6" t="s">
        <v>205</v>
      </c>
      <c r="C132" s="6" t="s">
        <v>72</v>
      </c>
      <c r="D132" s="6" t="s">
        <v>73</v>
      </c>
      <c r="E132" s="7" t="s">
        <v>4</v>
      </c>
    </row>
    <row r="133" spans="1:5" ht="15.75" x14ac:dyDescent="0.25">
      <c r="A133" s="5">
        <v>72028</v>
      </c>
      <c r="B133" s="6" t="s">
        <v>206</v>
      </c>
      <c r="C133" s="6" t="s">
        <v>72</v>
      </c>
      <c r="D133" s="6" t="s">
        <v>73</v>
      </c>
      <c r="E133" s="7" t="s">
        <v>4</v>
      </c>
    </row>
    <row r="134" spans="1:5" ht="15.75" x14ac:dyDescent="0.25">
      <c r="A134" s="5">
        <v>72029</v>
      </c>
      <c r="B134" s="6" t="s">
        <v>207</v>
      </c>
      <c r="C134" s="6" t="s">
        <v>72</v>
      </c>
      <c r="D134" s="6" t="s">
        <v>73</v>
      </c>
      <c r="E134" s="7" t="s">
        <v>4</v>
      </c>
    </row>
    <row r="135" spans="1:5" ht="15.75" x14ac:dyDescent="0.25">
      <c r="A135" s="5">
        <v>72030</v>
      </c>
      <c r="B135" s="6" t="s">
        <v>208</v>
      </c>
      <c r="C135" s="6" t="s">
        <v>72</v>
      </c>
      <c r="D135" s="6" t="s">
        <v>73</v>
      </c>
      <c r="E135" s="7" t="s">
        <v>4</v>
      </c>
    </row>
    <row r="136" spans="1:5" ht="15.75" x14ac:dyDescent="0.25">
      <c r="A136" s="5">
        <v>71033</v>
      </c>
      <c r="B136" s="6" t="s">
        <v>209</v>
      </c>
      <c r="C136" s="6" t="s">
        <v>63</v>
      </c>
      <c r="D136" s="6" t="s">
        <v>64</v>
      </c>
      <c r="E136" s="7" t="s">
        <v>65</v>
      </c>
    </row>
    <row r="137" spans="1:5" ht="15.75" x14ac:dyDescent="0.25">
      <c r="A137" s="5">
        <v>73016</v>
      </c>
      <c r="B137" s="6" t="s">
        <v>210</v>
      </c>
      <c r="C137" s="6" t="s">
        <v>67</v>
      </c>
      <c r="D137" s="6" t="s">
        <v>68</v>
      </c>
      <c r="E137" s="7" t="s">
        <v>89</v>
      </c>
    </row>
    <row r="138" spans="1:5" ht="15.75" x14ac:dyDescent="0.25">
      <c r="A138" s="5">
        <v>71032</v>
      </c>
      <c r="B138" s="6" t="s">
        <v>211</v>
      </c>
      <c r="C138" s="6" t="s">
        <v>63</v>
      </c>
      <c r="D138" s="6" t="s">
        <v>64</v>
      </c>
      <c r="E138" s="7" t="s">
        <v>65</v>
      </c>
    </row>
    <row r="139" spans="1:5" ht="15.75" x14ac:dyDescent="0.25">
      <c r="A139" s="5">
        <v>73017</v>
      </c>
      <c r="B139" s="6" t="s">
        <v>212</v>
      </c>
      <c r="C139" s="6" t="s">
        <v>72</v>
      </c>
      <c r="D139" s="6" t="s">
        <v>73</v>
      </c>
      <c r="E139" s="7" t="s">
        <v>89</v>
      </c>
    </row>
    <row r="140" spans="1:5" ht="15.75" x14ac:dyDescent="0.25">
      <c r="A140" s="5">
        <v>73018</v>
      </c>
      <c r="B140" s="6" t="s">
        <v>213</v>
      </c>
      <c r="C140" s="6" t="s">
        <v>67</v>
      </c>
      <c r="D140" s="6" t="s">
        <v>68</v>
      </c>
      <c r="E140" s="7" t="s">
        <v>89</v>
      </c>
    </row>
    <row r="141" spans="1:5" ht="15.75" x14ac:dyDescent="0.25">
      <c r="A141" s="5">
        <v>75048</v>
      </c>
      <c r="B141" s="6" t="s">
        <v>214</v>
      </c>
      <c r="C141" s="6" t="s">
        <v>67</v>
      </c>
      <c r="D141" s="6" t="s">
        <v>68</v>
      </c>
      <c r="E141" s="7" t="s">
        <v>69</v>
      </c>
    </row>
    <row r="142" spans="1:5" ht="15.75" x14ac:dyDescent="0.25">
      <c r="A142" s="5">
        <v>75049</v>
      </c>
      <c r="B142" s="6" t="s">
        <v>215</v>
      </c>
      <c r="C142" s="6" t="s">
        <v>67</v>
      </c>
      <c r="D142" s="6" t="s">
        <v>68</v>
      </c>
      <c r="E142" s="7" t="s">
        <v>69</v>
      </c>
    </row>
    <row r="143" spans="1:5" ht="15.75" x14ac:dyDescent="0.25">
      <c r="A143" s="5">
        <v>75050</v>
      </c>
      <c r="B143" s="6" t="s">
        <v>216</v>
      </c>
      <c r="C143" s="6" t="s">
        <v>67</v>
      </c>
      <c r="D143" s="6" t="s">
        <v>68</v>
      </c>
      <c r="E143" s="7" t="s">
        <v>69</v>
      </c>
    </row>
    <row r="144" spans="1:5" ht="15.75" x14ac:dyDescent="0.25">
      <c r="A144" s="5">
        <v>71034</v>
      </c>
      <c r="B144" s="6" t="s">
        <v>217</v>
      </c>
      <c r="C144" s="6" t="s">
        <v>63</v>
      </c>
      <c r="D144" s="6" t="s">
        <v>64</v>
      </c>
      <c r="E144" s="7" t="s">
        <v>65</v>
      </c>
    </row>
    <row r="145" spans="1:5" ht="15.75" x14ac:dyDescent="0.25">
      <c r="A145" s="5">
        <v>73019</v>
      </c>
      <c r="B145" s="6" t="s">
        <v>218</v>
      </c>
      <c r="C145" s="6" t="s">
        <v>67</v>
      </c>
      <c r="D145" s="6" t="s">
        <v>68</v>
      </c>
      <c r="E145" s="7" t="s">
        <v>89</v>
      </c>
    </row>
    <row r="146" spans="1:5" ht="15.75" x14ac:dyDescent="0.25">
      <c r="A146" s="5">
        <v>75051</v>
      </c>
      <c r="B146" s="6" t="s">
        <v>219</v>
      </c>
      <c r="C146" s="6" t="s">
        <v>67</v>
      </c>
      <c r="D146" s="6" t="s">
        <v>68</v>
      </c>
      <c r="E146" s="7" t="s">
        <v>69</v>
      </c>
    </row>
    <row r="147" spans="1:5" ht="15.75" x14ac:dyDescent="0.25">
      <c r="A147" s="5">
        <v>75052</v>
      </c>
      <c r="B147" s="6" t="s">
        <v>220</v>
      </c>
      <c r="C147" s="6" t="s">
        <v>67</v>
      </c>
      <c r="D147" s="6" t="s">
        <v>68</v>
      </c>
      <c r="E147" s="7" t="s">
        <v>69</v>
      </c>
    </row>
    <row r="148" spans="1:5" ht="15.75" x14ac:dyDescent="0.25">
      <c r="A148" s="5">
        <v>75053</v>
      </c>
      <c r="B148" s="6" t="s">
        <v>221</v>
      </c>
      <c r="C148" s="6" t="s">
        <v>67</v>
      </c>
      <c r="D148" s="6" t="s">
        <v>68</v>
      </c>
      <c r="E148" s="7" t="s">
        <v>69</v>
      </c>
    </row>
    <row r="149" spans="1:5" ht="15.75" x14ac:dyDescent="0.25">
      <c r="A149" s="5">
        <v>72031</v>
      </c>
      <c r="B149" s="6" t="s">
        <v>222</v>
      </c>
      <c r="C149" s="6" t="s">
        <v>67</v>
      </c>
      <c r="D149" s="6" t="s">
        <v>68</v>
      </c>
      <c r="E149" s="7" t="s">
        <v>4</v>
      </c>
    </row>
    <row r="150" spans="1:5" ht="15.75" x14ac:dyDescent="0.25">
      <c r="A150" s="5">
        <v>75054</v>
      </c>
      <c r="B150" s="6" t="s">
        <v>223</v>
      </c>
      <c r="C150" s="6" t="s">
        <v>67</v>
      </c>
      <c r="D150" s="6" t="s">
        <v>68</v>
      </c>
      <c r="E150" s="7" t="s">
        <v>69</v>
      </c>
    </row>
    <row r="151" spans="1:5" ht="15.75" x14ac:dyDescent="0.25">
      <c r="A151" s="5">
        <v>72032</v>
      </c>
      <c r="B151" s="6" t="s">
        <v>224</v>
      </c>
      <c r="C151" s="6" t="s">
        <v>72</v>
      </c>
      <c r="D151" s="6" t="s">
        <v>73</v>
      </c>
      <c r="E151" s="7" t="s">
        <v>4</v>
      </c>
    </row>
    <row r="152" spans="1:5" ht="15.75" x14ac:dyDescent="0.25">
      <c r="A152" s="5">
        <v>75055</v>
      </c>
      <c r="B152" s="6" t="s">
        <v>225</v>
      </c>
      <c r="C152" s="6" t="s">
        <v>67</v>
      </c>
      <c r="D152" s="6" t="s">
        <v>68</v>
      </c>
      <c r="E152" s="7" t="s">
        <v>69</v>
      </c>
    </row>
    <row r="153" spans="1:5" ht="15.75" x14ac:dyDescent="0.25">
      <c r="A153" s="5">
        <v>71063</v>
      </c>
      <c r="B153" s="6" t="s">
        <v>226</v>
      </c>
      <c r="C153" s="6" t="s">
        <v>72</v>
      </c>
      <c r="D153" s="6" t="s">
        <v>73</v>
      </c>
      <c r="E153" s="7" t="s">
        <v>65</v>
      </c>
    </row>
    <row r="154" spans="1:5" ht="15.75" x14ac:dyDescent="0.25">
      <c r="A154" s="5">
        <v>74011</v>
      </c>
      <c r="B154" s="6" t="s">
        <v>227</v>
      </c>
      <c r="C154" s="6" t="s">
        <v>67</v>
      </c>
      <c r="D154" s="6" t="s">
        <v>68</v>
      </c>
      <c r="E154" s="7" t="s">
        <v>104</v>
      </c>
    </row>
    <row r="155" spans="1:5" ht="15.75" x14ac:dyDescent="0.25">
      <c r="A155" s="5">
        <v>71035</v>
      </c>
      <c r="B155" s="6" t="s">
        <v>228</v>
      </c>
      <c r="C155" s="6" t="s">
        <v>63</v>
      </c>
      <c r="D155" s="6" t="s">
        <v>64</v>
      </c>
      <c r="E155" s="7" t="s">
        <v>65</v>
      </c>
    </row>
    <row r="156" spans="1:5" ht="15.75" x14ac:dyDescent="0.25">
      <c r="A156" s="5">
        <v>71036</v>
      </c>
      <c r="B156" s="6" t="s">
        <v>229</v>
      </c>
      <c r="C156" s="6" t="s">
        <v>72</v>
      </c>
      <c r="D156" s="6" t="s">
        <v>73</v>
      </c>
      <c r="E156" s="7" t="s">
        <v>65</v>
      </c>
    </row>
    <row r="157" spans="1:5" ht="15.75" x14ac:dyDescent="0.25">
      <c r="A157" s="5">
        <v>75056</v>
      </c>
      <c r="B157" s="6" t="s">
        <v>230</v>
      </c>
      <c r="C157" s="6" t="s">
        <v>67</v>
      </c>
      <c r="D157" s="6" t="s">
        <v>68</v>
      </c>
      <c r="E157" s="7" t="s">
        <v>69</v>
      </c>
    </row>
    <row r="158" spans="1:5" ht="15.75" x14ac:dyDescent="0.25">
      <c r="A158" s="5">
        <v>74012</v>
      </c>
      <c r="B158" s="6" t="s">
        <v>231</v>
      </c>
      <c r="C158" s="6" t="s">
        <v>67</v>
      </c>
      <c r="D158" s="6" t="s">
        <v>68</v>
      </c>
      <c r="E158" s="7" t="s">
        <v>104</v>
      </c>
    </row>
    <row r="159" spans="1:5" ht="15.75" x14ac:dyDescent="0.25">
      <c r="A159" s="5">
        <v>75057</v>
      </c>
      <c r="B159" s="6" t="s">
        <v>232</v>
      </c>
      <c r="C159" s="6" t="s">
        <v>67</v>
      </c>
      <c r="D159" s="6" t="s">
        <v>68</v>
      </c>
      <c r="E159" s="7" t="s">
        <v>69</v>
      </c>
    </row>
    <row r="160" spans="1:5" ht="15.75" x14ac:dyDescent="0.25">
      <c r="A160" s="5">
        <v>73020</v>
      </c>
      <c r="B160" s="6" t="s">
        <v>233</v>
      </c>
      <c r="C160" s="6" t="s">
        <v>72</v>
      </c>
      <c r="D160" s="6" t="s">
        <v>73</v>
      </c>
      <c r="E160" s="7" t="s">
        <v>89</v>
      </c>
    </row>
    <row r="161" spans="1:5" ht="15.75" x14ac:dyDescent="0.25">
      <c r="A161" s="5">
        <v>73021</v>
      </c>
      <c r="B161" s="6" t="s">
        <v>234</v>
      </c>
      <c r="C161" s="6" t="s">
        <v>72</v>
      </c>
      <c r="D161" s="6" t="s">
        <v>73</v>
      </c>
      <c r="E161" s="7" t="s">
        <v>89</v>
      </c>
    </row>
    <row r="162" spans="1:5" ht="15.75" x14ac:dyDescent="0.25">
      <c r="A162" s="5">
        <v>75058</v>
      </c>
      <c r="B162" s="6" t="s">
        <v>235</v>
      </c>
      <c r="C162" s="6" t="s">
        <v>67</v>
      </c>
      <c r="D162" s="6" t="s">
        <v>68</v>
      </c>
      <c r="E162" s="7" t="s">
        <v>69</v>
      </c>
    </row>
    <row r="163" spans="1:5" ht="15.75" x14ac:dyDescent="0.25">
      <c r="A163" s="5">
        <v>72033</v>
      </c>
      <c r="B163" s="6" t="s">
        <v>236</v>
      </c>
      <c r="C163" s="6" t="s">
        <v>67</v>
      </c>
      <c r="D163" s="6" t="s">
        <v>68</v>
      </c>
      <c r="E163" s="7" t="s">
        <v>4</v>
      </c>
    </row>
    <row r="164" spans="1:5" ht="15.75" x14ac:dyDescent="0.25">
      <c r="A164" s="5">
        <v>71037</v>
      </c>
      <c r="B164" s="6" t="s">
        <v>237</v>
      </c>
      <c r="C164" s="6" t="s">
        <v>63</v>
      </c>
      <c r="D164" s="6" t="s">
        <v>64</v>
      </c>
      <c r="E164" s="7" t="s">
        <v>65</v>
      </c>
    </row>
    <row r="165" spans="1:5" ht="15.75" x14ac:dyDescent="0.25">
      <c r="A165" s="5">
        <v>75059</v>
      </c>
      <c r="B165" s="6" t="s">
        <v>238</v>
      </c>
      <c r="C165" s="6" t="s">
        <v>67</v>
      </c>
      <c r="D165" s="6" t="s">
        <v>68</v>
      </c>
      <c r="E165" s="7" t="s">
        <v>69</v>
      </c>
    </row>
    <row r="166" spans="1:5" ht="15.75" x14ac:dyDescent="0.25">
      <c r="A166" s="5">
        <v>75060</v>
      </c>
      <c r="B166" s="6" t="s">
        <v>239</v>
      </c>
      <c r="C166" s="6" t="s">
        <v>67</v>
      </c>
      <c r="D166" s="6" t="s">
        <v>68</v>
      </c>
      <c r="E166" s="7" t="s">
        <v>69</v>
      </c>
    </row>
    <row r="167" spans="1:5" ht="15.75" x14ac:dyDescent="0.25">
      <c r="A167" s="5">
        <v>71038</v>
      </c>
      <c r="B167" s="6" t="s">
        <v>240</v>
      </c>
      <c r="C167" s="6" t="s">
        <v>63</v>
      </c>
      <c r="D167" s="6" t="s">
        <v>64</v>
      </c>
      <c r="E167" s="7" t="s">
        <v>65</v>
      </c>
    </row>
    <row r="168" spans="1:5" ht="15.75" x14ac:dyDescent="0.25">
      <c r="A168" s="5">
        <v>71039</v>
      </c>
      <c r="B168" s="6" t="s">
        <v>241</v>
      </c>
      <c r="C168" s="6" t="s">
        <v>63</v>
      </c>
      <c r="D168" s="6" t="s">
        <v>64</v>
      </c>
      <c r="E168" s="7" t="s">
        <v>65</v>
      </c>
    </row>
    <row r="169" spans="1:5" ht="15.75" x14ac:dyDescent="0.25">
      <c r="A169" s="5">
        <v>75061</v>
      </c>
      <c r="B169" s="6" t="s">
        <v>242</v>
      </c>
      <c r="C169" s="6" t="s">
        <v>67</v>
      </c>
      <c r="D169" s="6" t="s">
        <v>68</v>
      </c>
      <c r="E169" s="7" t="s">
        <v>69</v>
      </c>
    </row>
    <row r="170" spans="1:5" ht="15.75" x14ac:dyDescent="0.25">
      <c r="A170" s="5">
        <v>71040</v>
      </c>
      <c r="B170" s="6" t="s">
        <v>243</v>
      </c>
      <c r="C170" s="6" t="s">
        <v>72</v>
      </c>
      <c r="D170" s="6" t="s">
        <v>73</v>
      </c>
      <c r="E170" s="7" t="s">
        <v>65</v>
      </c>
    </row>
    <row r="171" spans="1:5" ht="15.75" x14ac:dyDescent="0.25">
      <c r="A171" s="5">
        <v>72034</v>
      </c>
      <c r="B171" s="6" t="s">
        <v>244</v>
      </c>
      <c r="C171" s="6" t="s">
        <v>67</v>
      </c>
      <c r="D171" s="6" t="s">
        <v>68</v>
      </c>
      <c r="E171" s="7" t="s">
        <v>4</v>
      </c>
    </row>
    <row r="172" spans="1:5" ht="15.75" x14ac:dyDescent="0.25">
      <c r="A172" s="5">
        <v>72035</v>
      </c>
      <c r="B172" s="6" t="s">
        <v>245</v>
      </c>
      <c r="C172" s="6" t="s">
        <v>72</v>
      </c>
      <c r="D172" s="6" t="s">
        <v>73</v>
      </c>
      <c r="E172" s="7" t="s">
        <v>4</v>
      </c>
    </row>
    <row r="173" spans="1:5" ht="15.75" x14ac:dyDescent="0.25">
      <c r="A173" s="5">
        <v>75097</v>
      </c>
      <c r="B173" s="6" t="s">
        <v>246</v>
      </c>
      <c r="C173" s="6" t="s">
        <v>67</v>
      </c>
      <c r="D173" s="6" t="s">
        <v>68</v>
      </c>
      <c r="E173" s="7" t="s">
        <v>69</v>
      </c>
    </row>
    <row r="174" spans="1:5" ht="15.75" x14ac:dyDescent="0.25">
      <c r="A174" s="5">
        <v>75062</v>
      </c>
      <c r="B174" s="6" t="s">
        <v>247</v>
      </c>
      <c r="C174" s="6" t="s">
        <v>67</v>
      </c>
      <c r="D174" s="6" t="s">
        <v>68</v>
      </c>
      <c r="E174" s="7" t="s">
        <v>69</v>
      </c>
    </row>
    <row r="175" spans="1:5" ht="15.75" x14ac:dyDescent="0.25">
      <c r="A175" s="5">
        <v>73022</v>
      </c>
      <c r="B175" s="6" t="s">
        <v>248</v>
      </c>
      <c r="C175" s="6" t="s">
        <v>67</v>
      </c>
      <c r="D175" s="6" t="s">
        <v>68</v>
      </c>
      <c r="E175" s="7" t="s">
        <v>89</v>
      </c>
    </row>
    <row r="176" spans="1:5" ht="15.75" x14ac:dyDescent="0.25">
      <c r="A176" s="5">
        <v>72036</v>
      </c>
      <c r="B176" s="6" t="s">
        <v>249</v>
      </c>
      <c r="C176" s="6" t="s">
        <v>67</v>
      </c>
      <c r="D176" s="6" t="s">
        <v>68</v>
      </c>
      <c r="E176" s="7" t="s">
        <v>4</v>
      </c>
    </row>
    <row r="177" spans="1:5" ht="15.75" x14ac:dyDescent="0.25">
      <c r="A177" s="5">
        <v>75063</v>
      </c>
      <c r="B177" s="6" t="s">
        <v>250</v>
      </c>
      <c r="C177" s="6" t="s">
        <v>67</v>
      </c>
      <c r="D177" s="6" t="s">
        <v>68</v>
      </c>
      <c r="E177" s="7" t="s">
        <v>69</v>
      </c>
    </row>
    <row r="178" spans="1:5" ht="15.75" x14ac:dyDescent="0.25">
      <c r="A178" s="5">
        <v>71041</v>
      </c>
      <c r="B178" s="6" t="s">
        <v>251</v>
      </c>
      <c r="C178" s="6" t="s">
        <v>63</v>
      </c>
      <c r="D178" s="6" t="s">
        <v>64</v>
      </c>
      <c r="E178" s="7" t="s">
        <v>65</v>
      </c>
    </row>
    <row r="179" spans="1:5" ht="15.75" x14ac:dyDescent="0.25">
      <c r="A179" s="5">
        <v>73023</v>
      </c>
      <c r="B179" s="6" t="s">
        <v>252</v>
      </c>
      <c r="C179" s="6" t="s">
        <v>67</v>
      </c>
      <c r="D179" s="6" t="s">
        <v>68</v>
      </c>
      <c r="E179" s="7" t="s">
        <v>89</v>
      </c>
    </row>
    <row r="180" spans="1:5" ht="15.75" x14ac:dyDescent="0.25">
      <c r="A180" s="5">
        <v>71042</v>
      </c>
      <c r="B180" s="6" t="s">
        <v>253</v>
      </c>
      <c r="C180" s="6" t="s">
        <v>63</v>
      </c>
      <c r="D180" s="6" t="s">
        <v>64</v>
      </c>
      <c r="E180" s="7" t="s">
        <v>65</v>
      </c>
    </row>
    <row r="181" spans="1:5" ht="15.75" x14ac:dyDescent="0.25">
      <c r="A181" s="5">
        <v>71043</v>
      </c>
      <c r="B181" s="6" t="s">
        <v>254</v>
      </c>
      <c r="C181" s="6" t="s">
        <v>63</v>
      </c>
      <c r="D181" s="6" t="s">
        <v>64</v>
      </c>
      <c r="E181" s="7" t="s">
        <v>65</v>
      </c>
    </row>
    <row r="182" spans="1:5" ht="15.75" x14ac:dyDescent="0.25">
      <c r="A182" s="5">
        <v>71044</v>
      </c>
      <c r="B182" s="6" t="s">
        <v>255</v>
      </c>
      <c r="C182" s="6" t="s">
        <v>63</v>
      </c>
      <c r="D182" s="6" t="s">
        <v>64</v>
      </c>
      <c r="E182" s="7" t="s">
        <v>65</v>
      </c>
    </row>
    <row r="183" spans="1:5" ht="15.75" x14ac:dyDescent="0.25">
      <c r="A183" s="5">
        <v>75064</v>
      </c>
      <c r="B183" s="6" t="s">
        <v>256</v>
      </c>
      <c r="C183" s="6" t="s">
        <v>67</v>
      </c>
      <c r="D183" s="6" t="s">
        <v>68</v>
      </c>
      <c r="E183" s="7" t="s">
        <v>69</v>
      </c>
    </row>
    <row r="184" spans="1:5" ht="15.75" x14ac:dyDescent="0.25">
      <c r="A184" s="5">
        <v>72037</v>
      </c>
      <c r="B184" s="6" t="s">
        <v>257</v>
      </c>
      <c r="C184" s="6" t="s">
        <v>72</v>
      </c>
      <c r="D184" s="6" t="s">
        <v>73</v>
      </c>
      <c r="E184" s="7" t="s">
        <v>4</v>
      </c>
    </row>
    <row r="185" spans="1:5" ht="15.75" x14ac:dyDescent="0.25">
      <c r="A185" s="5">
        <v>72038</v>
      </c>
      <c r="B185" s="6" t="s">
        <v>258</v>
      </c>
      <c r="C185" s="6" t="s">
        <v>67</v>
      </c>
      <c r="D185" s="6" t="s">
        <v>68</v>
      </c>
      <c r="E185" s="7" t="s">
        <v>4</v>
      </c>
    </row>
    <row r="186" spans="1:5" ht="15.75" x14ac:dyDescent="0.25">
      <c r="A186" s="5">
        <v>75065</v>
      </c>
      <c r="B186" s="6" t="s">
        <v>259</v>
      </c>
      <c r="C186" s="6" t="s">
        <v>67</v>
      </c>
      <c r="D186" s="6" t="s">
        <v>68</v>
      </c>
      <c r="E186" s="7" t="s">
        <v>69</v>
      </c>
    </row>
    <row r="187" spans="1:5" ht="15.75" x14ac:dyDescent="0.25">
      <c r="A187" s="5">
        <v>75066</v>
      </c>
      <c r="B187" s="6" t="s">
        <v>260</v>
      </c>
      <c r="C187" s="6" t="s">
        <v>67</v>
      </c>
      <c r="D187" s="6" t="s">
        <v>68</v>
      </c>
      <c r="E187" s="7" t="s">
        <v>69</v>
      </c>
    </row>
    <row r="188" spans="1:5" ht="15.75" x14ac:dyDescent="0.25">
      <c r="A188" s="5">
        <v>72039</v>
      </c>
      <c r="B188" s="6" t="s">
        <v>261</v>
      </c>
      <c r="C188" s="6" t="s">
        <v>67</v>
      </c>
      <c r="D188" s="6" t="s">
        <v>68</v>
      </c>
      <c r="E188" s="7" t="s">
        <v>4</v>
      </c>
    </row>
    <row r="189" spans="1:5" ht="15.75" x14ac:dyDescent="0.25">
      <c r="A189" s="5">
        <v>75095</v>
      </c>
      <c r="B189" s="6" t="s">
        <v>262</v>
      </c>
      <c r="C189" s="6" t="s">
        <v>67</v>
      </c>
      <c r="D189" s="6" t="s">
        <v>68</v>
      </c>
      <c r="E189" s="7" t="s">
        <v>69</v>
      </c>
    </row>
    <row r="190" spans="1:5" ht="15.75" x14ac:dyDescent="0.25">
      <c r="A190" s="5">
        <v>75068</v>
      </c>
      <c r="B190" s="6" t="s">
        <v>263</v>
      </c>
      <c r="C190" s="6" t="s">
        <v>67</v>
      </c>
      <c r="D190" s="6" t="s">
        <v>68</v>
      </c>
      <c r="E190" s="7" t="s">
        <v>69</v>
      </c>
    </row>
    <row r="191" spans="1:5" ht="15.75" x14ac:dyDescent="0.25">
      <c r="A191" s="5">
        <v>74013</v>
      </c>
      <c r="B191" s="6" t="s">
        <v>264</v>
      </c>
      <c r="C191" s="6" t="s">
        <v>67</v>
      </c>
      <c r="D191" s="6" t="s">
        <v>68</v>
      </c>
      <c r="E191" s="7" t="s">
        <v>104</v>
      </c>
    </row>
    <row r="192" spans="1:5" ht="15.75" x14ac:dyDescent="0.25">
      <c r="A192" s="5">
        <v>75069</v>
      </c>
      <c r="B192" s="6" t="s">
        <v>265</v>
      </c>
      <c r="C192" s="6" t="s">
        <v>67</v>
      </c>
      <c r="D192" s="6" t="s">
        <v>68</v>
      </c>
      <c r="E192" s="7" t="s">
        <v>69</v>
      </c>
    </row>
    <row r="193" spans="1:5" ht="15.75" x14ac:dyDescent="0.25">
      <c r="A193" s="5">
        <v>110007</v>
      </c>
      <c r="B193" s="6" t="s">
        <v>266</v>
      </c>
      <c r="C193" s="6" t="s">
        <v>72</v>
      </c>
      <c r="D193" s="6" t="s">
        <v>73</v>
      </c>
      <c r="E193" s="7" t="s">
        <v>82</v>
      </c>
    </row>
    <row r="194" spans="1:5" ht="15.75" x14ac:dyDescent="0.25">
      <c r="A194" s="5">
        <v>73024</v>
      </c>
      <c r="B194" s="6" t="s">
        <v>267</v>
      </c>
      <c r="C194" s="6" t="s">
        <v>67</v>
      </c>
      <c r="D194" s="6" t="s">
        <v>68</v>
      </c>
      <c r="E194" s="7" t="s">
        <v>89</v>
      </c>
    </row>
    <row r="195" spans="1:5" ht="15.75" x14ac:dyDescent="0.25">
      <c r="A195" s="5">
        <v>71046</v>
      </c>
      <c r="B195" s="6" t="s">
        <v>268</v>
      </c>
      <c r="C195" s="6" t="s">
        <v>63</v>
      </c>
      <c r="D195" s="6" t="s">
        <v>64</v>
      </c>
      <c r="E195" s="7" t="s">
        <v>65</v>
      </c>
    </row>
    <row r="196" spans="1:5" ht="15.75" x14ac:dyDescent="0.25">
      <c r="A196" s="5">
        <v>71047</v>
      </c>
      <c r="B196" s="6" t="s">
        <v>269</v>
      </c>
      <c r="C196" s="6" t="s">
        <v>63</v>
      </c>
      <c r="D196" s="6" t="s">
        <v>64</v>
      </c>
      <c r="E196" s="7" t="s">
        <v>65</v>
      </c>
    </row>
    <row r="197" spans="1:5" ht="15.75" x14ac:dyDescent="0.25">
      <c r="A197" s="5">
        <v>71048</v>
      </c>
      <c r="B197" s="6" t="s">
        <v>270</v>
      </c>
      <c r="C197" s="6" t="s">
        <v>63</v>
      </c>
      <c r="D197" s="6" t="s">
        <v>64</v>
      </c>
      <c r="E197" s="7" t="s">
        <v>65</v>
      </c>
    </row>
    <row r="198" spans="1:5" ht="15.75" x14ac:dyDescent="0.25">
      <c r="A198" s="5">
        <v>73025</v>
      </c>
      <c r="B198" s="6" t="s">
        <v>271</v>
      </c>
      <c r="C198" s="6" t="s">
        <v>67</v>
      </c>
      <c r="D198" s="6" t="s">
        <v>68</v>
      </c>
      <c r="E198" s="7" t="s">
        <v>89</v>
      </c>
    </row>
    <row r="199" spans="1:5" ht="15.75" x14ac:dyDescent="0.25">
      <c r="A199" s="5">
        <v>74014</v>
      </c>
      <c r="B199" s="6" t="s">
        <v>272</v>
      </c>
      <c r="C199" s="6" t="s">
        <v>67</v>
      </c>
      <c r="D199" s="6" t="s">
        <v>68</v>
      </c>
      <c r="E199" s="7" t="s">
        <v>104</v>
      </c>
    </row>
    <row r="200" spans="1:5" ht="15.75" x14ac:dyDescent="0.25">
      <c r="A200" s="5">
        <v>71049</v>
      </c>
      <c r="B200" s="6" t="s">
        <v>273</v>
      </c>
      <c r="C200" s="6" t="s">
        <v>72</v>
      </c>
      <c r="D200" s="6" t="s">
        <v>73</v>
      </c>
      <c r="E200" s="7" t="s">
        <v>65</v>
      </c>
    </row>
    <row r="201" spans="1:5" ht="15.75" x14ac:dyDescent="0.25">
      <c r="A201" s="5">
        <v>74015</v>
      </c>
      <c r="B201" s="6" t="s">
        <v>274</v>
      </c>
      <c r="C201" s="6" t="s">
        <v>67</v>
      </c>
      <c r="D201" s="6" t="s">
        <v>68</v>
      </c>
      <c r="E201" s="7" t="s">
        <v>104</v>
      </c>
    </row>
    <row r="202" spans="1:5" ht="15.75" x14ac:dyDescent="0.25">
      <c r="A202" s="5">
        <v>71050</v>
      </c>
      <c r="B202" s="6" t="s">
        <v>275</v>
      </c>
      <c r="C202" s="6" t="s">
        <v>72</v>
      </c>
      <c r="D202" s="6" t="s">
        <v>73</v>
      </c>
      <c r="E202" s="7" t="s">
        <v>65</v>
      </c>
    </row>
    <row r="203" spans="1:5" ht="15.75" x14ac:dyDescent="0.25">
      <c r="A203" s="5">
        <v>75071</v>
      </c>
      <c r="B203" s="6" t="s">
        <v>276</v>
      </c>
      <c r="C203" s="6" t="s">
        <v>67</v>
      </c>
      <c r="D203" s="6" t="s">
        <v>68</v>
      </c>
      <c r="E203" s="7" t="s">
        <v>69</v>
      </c>
    </row>
    <row r="204" spans="1:5" ht="15.75" x14ac:dyDescent="0.25">
      <c r="A204" s="5">
        <v>74016</v>
      </c>
      <c r="B204" s="6" t="s">
        <v>277</v>
      </c>
      <c r="C204" s="6" t="s">
        <v>67</v>
      </c>
      <c r="D204" s="6" t="s">
        <v>68</v>
      </c>
      <c r="E204" s="7" t="s">
        <v>104</v>
      </c>
    </row>
    <row r="205" spans="1:5" ht="15.75" x14ac:dyDescent="0.25">
      <c r="A205" s="5">
        <v>71051</v>
      </c>
      <c r="B205" s="6" t="s">
        <v>278</v>
      </c>
      <c r="C205" s="6" t="s">
        <v>72</v>
      </c>
      <c r="D205" s="6" t="s">
        <v>73</v>
      </c>
      <c r="E205" s="7" t="s">
        <v>65</v>
      </c>
    </row>
    <row r="206" spans="1:5" ht="15.75" x14ac:dyDescent="0.25">
      <c r="A206" s="5">
        <v>74017</v>
      </c>
      <c r="B206" s="6" t="s">
        <v>279</v>
      </c>
      <c r="C206" s="6" t="s">
        <v>67</v>
      </c>
      <c r="D206" s="6" t="s">
        <v>68</v>
      </c>
      <c r="E206" s="7" t="s">
        <v>104</v>
      </c>
    </row>
    <row r="207" spans="1:5" ht="15.75" x14ac:dyDescent="0.25">
      <c r="A207" s="5">
        <v>75067</v>
      </c>
      <c r="B207" s="6" t="s">
        <v>280</v>
      </c>
      <c r="C207" s="6" t="s">
        <v>67</v>
      </c>
      <c r="D207" s="6" t="s">
        <v>68</v>
      </c>
      <c r="E207" s="7" t="s">
        <v>69</v>
      </c>
    </row>
    <row r="208" spans="1:5" ht="15.75" x14ac:dyDescent="0.25">
      <c r="A208" s="5">
        <v>72040</v>
      </c>
      <c r="B208" s="6" t="s">
        <v>281</v>
      </c>
      <c r="C208" s="6" t="s">
        <v>67</v>
      </c>
      <c r="D208" s="6" t="s">
        <v>68</v>
      </c>
      <c r="E208" s="7" t="s">
        <v>4</v>
      </c>
    </row>
    <row r="209" spans="1:5" ht="15.75" x14ac:dyDescent="0.25">
      <c r="A209" s="5">
        <v>75070</v>
      </c>
      <c r="B209" s="6" t="s">
        <v>282</v>
      </c>
      <c r="C209" s="6" t="s">
        <v>67</v>
      </c>
      <c r="D209" s="6" t="s">
        <v>68</v>
      </c>
      <c r="E209" s="7" t="s">
        <v>69</v>
      </c>
    </row>
    <row r="210" spans="1:5" ht="15.75" x14ac:dyDescent="0.25">
      <c r="A210" s="5">
        <v>75072</v>
      </c>
      <c r="B210" s="6" t="s">
        <v>283</v>
      </c>
      <c r="C210" s="6" t="s">
        <v>67</v>
      </c>
      <c r="D210" s="6" t="s">
        <v>68</v>
      </c>
      <c r="E210" s="7" t="s">
        <v>69</v>
      </c>
    </row>
    <row r="211" spans="1:5" ht="15.75" x14ac:dyDescent="0.25">
      <c r="A211" s="5">
        <v>71052</v>
      </c>
      <c r="B211" s="6" t="s">
        <v>284</v>
      </c>
      <c r="C211" s="6" t="s">
        <v>63</v>
      </c>
      <c r="D211" s="6" t="s">
        <v>64</v>
      </c>
      <c r="E211" s="7" t="s">
        <v>65</v>
      </c>
    </row>
    <row r="212" spans="1:5" ht="15.75" x14ac:dyDescent="0.25">
      <c r="A212" s="5">
        <v>72041</v>
      </c>
      <c r="B212" s="6" t="s">
        <v>285</v>
      </c>
      <c r="C212" s="6" t="s">
        <v>67</v>
      </c>
      <c r="D212" s="6" t="s">
        <v>68</v>
      </c>
      <c r="E212" s="7" t="s">
        <v>4</v>
      </c>
    </row>
    <row r="213" spans="1:5" ht="15.75" x14ac:dyDescent="0.25">
      <c r="A213" s="5">
        <v>73026</v>
      </c>
      <c r="B213" s="6" t="s">
        <v>286</v>
      </c>
      <c r="C213" s="6" t="s">
        <v>67</v>
      </c>
      <c r="D213" s="6" t="s">
        <v>68</v>
      </c>
      <c r="E213" s="7" t="s">
        <v>89</v>
      </c>
    </row>
    <row r="214" spans="1:5" ht="15.75" x14ac:dyDescent="0.25">
      <c r="A214" s="5">
        <v>75073</v>
      </c>
      <c r="B214" s="6" t="s">
        <v>287</v>
      </c>
      <c r="C214" s="6" t="s">
        <v>67</v>
      </c>
      <c r="D214" s="6" t="s">
        <v>68</v>
      </c>
      <c r="E214" s="7" t="s">
        <v>69</v>
      </c>
    </row>
    <row r="215" spans="1:5" ht="15.75" x14ac:dyDescent="0.25">
      <c r="A215" s="5">
        <v>75074</v>
      </c>
      <c r="B215" s="6" t="s">
        <v>288</v>
      </c>
      <c r="C215" s="6" t="s">
        <v>67</v>
      </c>
      <c r="D215" s="6" t="s">
        <v>68</v>
      </c>
      <c r="E215" s="7" t="s">
        <v>69</v>
      </c>
    </row>
    <row r="216" spans="1:5" ht="15.75" x14ac:dyDescent="0.25">
      <c r="A216" s="5">
        <v>71053</v>
      </c>
      <c r="B216" s="6" t="s">
        <v>289</v>
      </c>
      <c r="C216" s="6" t="s">
        <v>72</v>
      </c>
      <c r="D216" s="6" t="s">
        <v>73</v>
      </c>
      <c r="E216" s="7" t="s">
        <v>65</v>
      </c>
    </row>
    <row r="217" spans="1:5" ht="15.75" x14ac:dyDescent="0.25">
      <c r="A217" s="5">
        <v>75075</v>
      </c>
      <c r="B217" s="6" t="s">
        <v>290</v>
      </c>
      <c r="C217" s="6" t="s">
        <v>67</v>
      </c>
      <c r="D217" s="6" t="s">
        <v>68</v>
      </c>
      <c r="E217" s="7" t="s">
        <v>69</v>
      </c>
    </row>
    <row r="218" spans="1:5" ht="15.75" x14ac:dyDescent="0.25">
      <c r="A218" s="5">
        <v>75076</v>
      </c>
      <c r="B218" s="6" t="s">
        <v>291</v>
      </c>
      <c r="C218" s="6" t="s">
        <v>67</v>
      </c>
      <c r="D218" s="6" t="s">
        <v>68</v>
      </c>
      <c r="E218" s="7" t="s">
        <v>69</v>
      </c>
    </row>
    <row r="219" spans="1:5" ht="15.75" x14ac:dyDescent="0.25">
      <c r="A219" s="5">
        <v>75077</v>
      </c>
      <c r="B219" s="6" t="s">
        <v>292</v>
      </c>
      <c r="C219" s="6" t="s">
        <v>67</v>
      </c>
      <c r="D219" s="6" t="s">
        <v>68</v>
      </c>
      <c r="E219" s="7" t="s">
        <v>69</v>
      </c>
    </row>
    <row r="220" spans="1:5" ht="15.75" x14ac:dyDescent="0.25">
      <c r="A220" s="5">
        <v>110008</v>
      </c>
      <c r="B220" s="6" t="s">
        <v>293</v>
      </c>
      <c r="C220" s="6" t="s">
        <v>67</v>
      </c>
      <c r="D220" s="6" t="s">
        <v>68</v>
      </c>
      <c r="E220" s="7" t="s">
        <v>82</v>
      </c>
    </row>
    <row r="221" spans="1:5" ht="15.75" x14ac:dyDescent="0.25">
      <c r="A221" s="5">
        <v>75078</v>
      </c>
      <c r="B221" s="6" t="s">
        <v>294</v>
      </c>
      <c r="C221" s="6" t="s">
        <v>67</v>
      </c>
      <c r="D221" s="6" t="s">
        <v>68</v>
      </c>
      <c r="E221" s="7" t="s">
        <v>69</v>
      </c>
    </row>
    <row r="222" spans="1:5" ht="15.75" x14ac:dyDescent="0.25">
      <c r="A222" s="5">
        <v>75079</v>
      </c>
      <c r="B222" s="6" t="s">
        <v>295</v>
      </c>
      <c r="C222" s="6" t="s">
        <v>67</v>
      </c>
      <c r="D222" s="6" t="s">
        <v>68</v>
      </c>
      <c r="E222" s="7" t="s">
        <v>69</v>
      </c>
    </row>
    <row r="223" spans="1:5" ht="15.75" x14ac:dyDescent="0.25">
      <c r="A223" s="5">
        <v>73029</v>
      </c>
      <c r="B223" s="6" t="s">
        <v>296</v>
      </c>
      <c r="C223" s="6" t="s">
        <v>72</v>
      </c>
      <c r="D223" s="6" t="s">
        <v>73</v>
      </c>
      <c r="E223" s="7" t="s">
        <v>89</v>
      </c>
    </row>
    <row r="224" spans="1:5" ht="15.75" x14ac:dyDescent="0.25">
      <c r="A224" s="5">
        <v>75080</v>
      </c>
      <c r="B224" s="6" t="s">
        <v>297</v>
      </c>
      <c r="C224" s="6" t="s">
        <v>67</v>
      </c>
      <c r="D224" s="6" t="s">
        <v>68</v>
      </c>
      <c r="E224" s="7" t="s">
        <v>69</v>
      </c>
    </row>
    <row r="225" spans="1:5" ht="15.75" x14ac:dyDescent="0.25">
      <c r="A225" s="5">
        <v>71054</v>
      </c>
      <c r="B225" s="6" t="s">
        <v>298</v>
      </c>
      <c r="C225" s="6" t="s">
        <v>72</v>
      </c>
      <c r="D225" s="6" t="s">
        <v>73</v>
      </c>
      <c r="E225" s="7" t="s">
        <v>65</v>
      </c>
    </row>
    <row r="226" spans="1:5" ht="15.75" x14ac:dyDescent="0.25">
      <c r="A226" s="5">
        <v>71055</v>
      </c>
      <c r="B226" s="6" t="s">
        <v>299</v>
      </c>
      <c r="C226" s="6" t="s">
        <v>72</v>
      </c>
      <c r="D226" s="6" t="s">
        <v>73</v>
      </c>
      <c r="E226" s="7" t="s">
        <v>65</v>
      </c>
    </row>
    <row r="227" spans="1:5" ht="15.75" x14ac:dyDescent="0.25">
      <c r="A227" s="5">
        <v>75081</v>
      </c>
      <c r="B227" s="6" t="s">
        <v>300</v>
      </c>
      <c r="C227" s="6" t="s">
        <v>67</v>
      </c>
      <c r="D227" s="6" t="s">
        <v>68</v>
      </c>
      <c r="E227" s="7" t="s">
        <v>69</v>
      </c>
    </row>
    <row r="228" spans="1:5" ht="15.75" x14ac:dyDescent="0.25">
      <c r="A228" s="5">
        <v>75082</v>
      </c>
      <c r="B228" s="6" t="s">
        <v>301</v>
      </c>
      <c r="C228" s="6" t="s">
        <v>67</v>
      </c>
      <c r="D228" s="6" t="s">
        <v>68</v>
      </c>
      <c r="E228" s="7" t="s">
        <v>69</v>
      </c>
    </row>
    <row r="229" spans="1:5" ht="15.75" x14ac:dyDescent="0.25">
      <c r="A229" s="5">
        <v>75083</v>
      </c>
      <c r="B229" s="6" t="s">
        <v>302</v>
      </c>
      <c r="C229" s="6" t="s">
        <v>67</v>
      </c>
      <c r="D229" s="6" t="s">
        <v>68</v>
      </c>
      <c r="E229" s="7" t="s">
        <v>69</v>
      </c>
    </row>
    <row r="230" spans="1:5" ht="15.75" x14ac:dyDescent="0.25">
      <c r="A230" s="5">
        <v>73027</v>
      </c>
      <c r="B230" s="6" t="s">
        <v>303</v>
      </c>
      <c r="C230" s="6" t="s">
        <v>92</v>
      </c>
      <c r="D230" s="6" t="s">
        <v>93</v>
      </c>
      <c r="E230" s="7" t="s">
        <v>89</v>
      </c>
    </row>
    <row r="231" spans="1:5" ht="15.75" x14ac:dyDescent="0.25">
      <c r="A231" s="5">
        <v>75084</v>
      </c>
      <c r="B231" s="6" t="s">
        <v>304</v>
      </c>
      <c r="C231" s="6" t="s">
        <v>67</v>
      </c>
      <c r="D231" s="6" t="s">
        <v>68</v>
      </c>
      <c r="E231" s="7" t="s">
        <v>69</v>
      </c>
    </row>
    <row r="232" spans="1:5" ht="15.75" x14ac:dyDescent="0.25">
      <c r="A232" s="5">
        <v>75085</v>
      </c>
      <c r="B232" s="6" t="s">
        <v>305</v>
      </c>
      <c r="C232" s="6" t="s">
        <v>67</v>
      </c>
      <c r="D232" s="6" t="s">
        <v>68</v>
      </c>
      <c r="E232" s="7" t="s">
        <v>69</v>
      </c>
    </row>
    <row r="233" spans="1:5" ht="15.75" x14ac:dyDescent="0.25">
      <c r="A233" s="5">
        <v>72043</v>
      </c>
      <c r="B233" s="6" t="s">
        <v>306</v>
      </c>
      <c r="C233" s="6" t="s">
        <v>67</v>
      </c>
      <c r="D233" s="6" t="s">
        <v>68</v>
      </c>
      <c r="E233" s="7" t="s">
        <v>4</v>
      </c>
    </row>
    <row r="234" spans="1:5" ht="15.75" x14ac:dyDescent="0.25">
      <c r="A234" s="5">
        <v>75086</v>
      </c>
      <c r="B234" s="6" t="s">
        <v>307</v>
      </c>
      <c r="C234" s="6" t="s">
        <v>67</v>
      </c>
      <c r="D234" s="6" t="s">
        <v>68</v>
      </c>
      <c r="E234" s="7" t="s">
        <v>69</v>
      </c>
    </row>
    <row r="235" spans="1:5" ht="15.75" x14ac:dyDescent="0.25">
      <c r="A235" s="5">
        <v>74018</v>
      </c>
      <c r="B235" s="6" t="s">
        <v>308</v>
      </c>
      <c r="C235" s="6" t="s">
        <v>67</v>
      </c>
      <c r="D235" s="6" t="s">
        <v>68</v>
      </c>
      <c r="E235" s="7" t="s">
        <v>104</v>
      </c>
    </row>
    <row r="236" spans="1:5" ht="15.75" x14ac:dyDescent="0.25">
      <c r="A236" s="5">
        <v>72044</v>
      </c>
      <c r="B236" s="6" t="s">
        <v>309</v>
      </c>
      <c r="C236" s="6" t="s">
        <v>67</v>
      </c>
      <c r="D236" s="6" t="s">
        <v>68</v>
      </c>
      <c r="E236" s="7" t="s">
        <v>4</v>
      </c>
    </row>
    <row r="237" spans="1:5" ht="15.75" x14ac:dyDescent="0.25">
      <c r="A237" s="5">
        <v>74019</v>
      </c>
      <c r="B237" s="6" t="s">
        <v>310</v>
      </c>
      <c r="C237" s="6" t="s">
        <v>67</v>
      </c>
      <c r="D237" s="6" t="s">
        <v>68</v>
      </c>
      <c r="E237" s="7" t="s">
        <v>104</v>
      </c>
    </row>
    <row r="238" spans="1:5" ht="15.75" x14ac:dyDescent="0.25">
      <c r="A238" s="5">
        <v>71056</v>
      </c>
      <c r="B238" s="6" t="s">
        <v>311</v>
      </c>
      <c r="C238" s="6" t="s">
        <v>72</v>
      </c>
      <c r="D238" s="6" t="s">
        <v>73</v>
      </c>
      <c r="E238" s="7" t="s">
        <v>65</v>
      </c>
    </row>
    <row r="239" spans="1:5" ht="15.75" x14ac:dyDescent="0.25">
      <c r="A239" s="5">
        <v>73028</v>
      </c>
      <c r="B239" s="6" t="s">
        <v>312</v>
      </c>
      <c r="C239" s="6" t="s">
        <v>67</v>
      </c>
      <c r="D239" s="6" t="s">
        <v>68</v>
      </c>
      <c r="E239" s="7" t="s">
        <v>89</v>
      </c>
    </row>
    <row r="240" spans="1:5" ht="15.75" x14ac:dyDescent="0.25">
      <c r="A240" s="5">
        <v>110009</v>
      </c>
      <c r="B240" s="6" t="s">
        <v>313</v>
      </c>
      <c r="C240" s="6" t="s">
        <v>72</v>
      </c>
      <c r="D240" s="6" t="s">
        <v>73</v>
      </c>
      <c r="E240" s="7" t="s">
        <v>82</v>
      </c>
    </row>
    <row r="241" spans="1:5" ht="15.75" x14ac:dyDescent="0.25">
      <c r="A241" s="5">
        <v>75087</v>
      </c>
      <c r="B241" s="6" t="s">
        <v>314</v>
      </c>
      <c r="C241" s="6" t="s">
        <v>67</v>
      </c>
      <c r="D241" s="6" t="s">
        <v>68</v>
      </c>
      <c r="E241" s="7" t="s">
        <v>69</v>
      </c>
    </row>
    <row r="242" spans="1:5" ht="15.75" x14ac:dyDescent="0.25">
      <c r="A242" s="5">
        <v>75088</v>
      </c>
      <c r="B242" s="6" t="s">
        <v>315</v>
      </c>
      <c r="C242" s="6" t="s">
        <v>67</v>
      </c>
      <c r="D242" s="6" t="s">
        <v>68</v>
      </c>
      <c r="E242" s="7" t="s">
        <v>69</v>
      </c>
    </row>
    <row r="243" spans="1:5" ht="15.75" x14ac:dyDescent="0.25">
      <c r="A243" s="5">
        <v>72046</v>
      </c>
      <c r="B243" s="6" t="s">
        <v>316</v>
      </c>
      <c r="C243" s="6" t="s">
        <v>72</v>
      </c>
      <c r="D243" s="6" t="s">
        <v>73</v>
      </c>
      <c r="E243" s="7" t="s">
        <v>4</v>
      </c>
    </row>
    <row r="244" spans="1:5" ht="15.75" x14ac:dyDescent="0.25">
      <c r="A244" s="5">
        <v>110010</v>
      </c>
      <c r="B244" s="6" t="s">
        <v>317</v>
      </c>
      <c r="C244" s="6" t="s">
        <v>72</v>
      </c>
      <c r="D244" s="6" t="s">
        <v>73</v>
      </c>
      <c r="E244" s="7" t="s">
        <v>82</v>
      </c>
    </row>
    <row r="245" spans="1:5" ht="15.75" x14ac:dyDescent="0.25">
      <c r="A245" s="5">
        <v>71058</v>
      </c>
      <c r="B245" s="6" t="s">
        <v>318</v>
      </c>
      <c r="C245" s="6" t="s">
        <v>72</v>
      </c>
      <c r="D245" s="6" t="s">
        <v>73</v>
      </c>
      <c r="E245" s="7" t="s">
        <v>65</v>
      </c>
    </row>
    <row r="246" spans="1:5" ht="15.75" x14ac:dyDescent="0.25">
      <c r="A246" s="5">
        <v>75089</v>
      </c>
      <c r="B246" s="6" t="s">
        <v>319</v>
      </c>
      <c r="C246" s="6" t="s">
        <v>67</v>
      </c>
      <c r="D246" s="6" t="s">
        <v>68</v>
      </c>
      <c r="E246" s="7" t="s">
        <v>69</v>
      </c>
    </row>
    <row r="247" spans="1:5" ht="15.75" x14ac:dyDescent="0.25">
      <c r="A247" s="5">
        <v>72047</v>
      </c>
      <c r="B247" s="6" t="s">
        <v>320</v>
      </c>
      <c r="C247" s="6" t="s">
        <v>67</v>
      </c>
      <c r="D247" s="6" t="s">
        <v>68</v>
      </c>
      <c r="E247" s="7" t="s">
        <v>4</v>
      </c>
    </row>
    <row r="248" spans="1:5" ht="15.75" x14ac:dyDescent="0.25">
      <c r="A248" s="5">
        <v>75090</v>
      </c>
      <c r="B248" s="6" t="s">
        <v>321</v>
      </c>
      <c r="C248" s="6" t="s">
        <v>67</v>
      </c>
      <c r="D248" s="6" t="s">
        <v>68</v>
      </c>
      <c r="E248" s="7" t="s">
        <v>69</v>
      </c>
    </row>
    <row r="249" spans="1:5" ht="15.75" x14ac:dyDescent="0.25">
      <c r="A249" s="5">
        <v>75091</v>
      </c>
      <c r="B249" s="6" t="s">
        <v>322</v>
      </c>
      <c r="C249" s="6" t="s">
        <v>67</v>
      </c>
      <c r="D249" s="6" t="s">
        <v>68</v>
      </c>
      <c r="E249" s="7" t="s">
        <v>69</v>
      </c>
    </row>
    <row r="250" spans="1:5" ht="15.75" x14ac:dyDescent="0.25">
      <c r="A250" s="5">
        <v>72048</v>
      </c>
      <c r="B250" s="6" t="s">
        <v>323</v>
      </c>
      <c r="C250" s="6" t="s">
        <v>72</v>
      </c>
      <c r="D250" s="6" t="s">
        <v>73</v>
      </c>
      <c r="E250" s="7" t="s">
        <v>4</v>
      </c>
    </row>
    <row r="251" spans="1:5" ht="15.75" x14ac:dyDescent="0.25">
      <c r="A251" s="5">
        <v>75092</v>
      </c>
      <c r="B251" s="6" t="s">
        <v>324</v>
      </c>
      <c r="C251" s="6" t="s">
        <v>67</v>
      </c>
      <c r="D251" s="6" t="s">
        <v>68</v>
      </c>
      <c r="E251" s="7" t="s">
        <v>69</v>
      </c>
    </row>
    <row r="252" spans="1:5" ht="15.75" x14ac:dyDescent="0.25">
      <c r="A252" s="5">
        <v>75093</v>
      </c>
      <c r="B252" s="6" t="s">
        <v>325</v>
      </c>
      <c r="C252" s="6" t="s">
        <v>67</v>
      </c>
      <c r="D252" s="6" t="s">
        <v>68</v>
      </c>
      <c r="E252" s="7" t="s">
        <v>69</v>
      </c>
    </row>
    <row r="253" spans="1:5" ht="15.75" x14ac:dyDescent="0.25">
      <c r="A253" s="5">
        <v>71059</v>
      </c>
      <c r="B253" s="6" t="s">
        <v>326</v>
      </c>
      <c r="C253" s="6" t="s">
        <v>63</v>
      </c>
      <c r="D253" s="6" t="s">
        <v>64</v>
      </c>
      <c r="E253" s="7" t="s">
        <v>65</v>
      </c>
    </row>
    <row r="254" spans="1:5" ht="15.75" x14ac:dyDescent="0.25">
      <c r="A254" s="5">
        <v>71060</v>
      </c>
      <c r="B254" s="6" t="s">
        <v>327</v>
      </c>
      <c r="C254" s="6" t="s">
        <v>63</v>
      </c>
      <c r="D254" s="6" t="s">
        <v>64</v>
      </c>
      <c r="E254" s="7" t="s">
        <v>65</v>
      </c>
    </row>
    <row r="255" spans="1:5" ht="15.75" x14ac:dyDescent="0.25">
      <c r="A255" s="5">
        <v>74020</v>
      </c>
      <c r="B255" s="6" t="s">
        <v>328</v>
      </c>
      <c r="C255" s="6" t="s">
        <v>67</v>
      </c>
      <c r="D255" s="6" t="s">
        <v>68</v>
      </c>
      <c r="E255" s="7" t="s">
        <v>104</v>
      </c>
    </row>
    <row r="256" spans="1:5" ht="15.75" x14ac:dyDescent="0.25">
      <c r="A256" s="5">
        <v>71061</v>
      </c>
      <c r="B256" s="6" t="s">
        <v>329</v>
      </c>
      <c r="C256" s="6" t="s">
        <v>63</v>
      </c>
      <c r="D256" s="6" t="s">
        <v>64</v>
      </c>
      <c r="E256" s="7" t="s">
        <v>65</v>
      </c>
    </row>
    <row r="257" spans="1:5" ht="15.75" x14ac:dyDescent="0.25">
      <c r="A257" s="5">
        <v>71062</v>
      </c>
      <c r="B257" s="6" t="s">
        <v>330</v>
      </c>
      <c r="C257" s="6" t="s">
        <v>63</v>
      </c>
      <c r="D257" s="6" t="s">
        <v>64</v>
      </c>
      <c r="E257" s="7" t="s">
        <v>65</v>
      </c>
    </row>
    <row r="258" spans="1:5" ht="15.75" x14ac:dyDescent="0.25">
      <c r="A258" s="5">
        <v>71064</v>
      </c>
      <c r="B258" s="6" t="s">
        <v>331</v>
      </c>
      <c r="C258" s="6" t="s">
        <v>72</v>
      </c>
      <c r="D258" s="6" t="s">
        <v>73</v>
      </c>
      <c r="E258" s="7" t="s">
        <v>65</v>
      </c>
    </row>
    <row r="259" spans="1:5" ht="15.75" x14ac:dyDescent="0.25">
      <c r="A259" s="5">
        <v>75094</v>
      </c>
      <c r="B259" s="6" t="s">
        <v>332</v>
      </c>
      <c r="C259" s="6" t="s">
        <v>67</v>
      </c>
      <c r="D259" s="6" t="s">
        <v>68</v>
      </c>
      <c r="E259" s="7" t="s">
        <v>69</v>
      </c>
    </row>
    <row r="260" spans="1:5" ht="16.5" x14ac:dyDescent="0.25">
      <c r="B260" s="27" t="s">
        <v>864</v>
      </c>
    </row>
    <row r="261" spans="1:5" ht="16.5" x14ac:dyDescent="0.25">
      <c r="B261" s="27" t="s">
        <v>868</v>
      </c>
    </row>
    <row r="262" spans="1:5" ht="16.5" x14ac:dyDescent="0.25">
      <c r="B262" s="27" t="s">
        <v>872</v>
      </c>
    </row>
    <row r="263" spans="1:5" ht="16.5" x14ac:dyDescent="0.25">
      <c r="B263" s="27" t="s">
        <v>875</v>
      </c>
    </row>
    <row r="264" spans="1:5" ht="16.5" x14ac:dyDescent="0.25">
      <c r="B264" s="27" t="s">
        <v>878</v>
      </c>
    </row>
    <row r="265" spans="1:5" ht="16.5" x14ac:dyDescent="0.25">
      <c r="B265" s="27" t="s">
        <v>881</v>
      </c>
    </row>
    <row r="266" spans="1:5" ht="16.5" x14ac:dyDescent="0.25">
      <c r="B266" s="27" t="s">
        <v>884</v>
      </c>
    </row>
    <row r="267" spans="1:5" ht="16.5" x14ac:dyDescent="0.25">
      <c r="B267" s="27" t="s">
        <v>888</v>
      </c>
    </row>
    <row r="268" spans="1:5" ht="16.5" x14ac:dyDescent="0.25">
      <c r="B268" s="27" t="s">
        <v>891</v>
      </c>
    </row>
    <row r="269" spans="1:5" ht="16.5" x14ac:dyDescent="0.25">
      <c r="B269" s="27" t="s">
        <v>894</v>
      </c>
    </row>
    <row r="270" spans="1:5" ht="16.5" x14ac:dyDescent="0.25">
      <c r="B270" s="27" t="s">
        <v>896</v>
      </c>
    </row>
    <row r="271" spans="1:5" ht="16.5" x14ac:dyDescent="0.25">
      <c r="B271" s="27" t="s">
        <v>898</v>
      </c>
    </row>
    <row r="272" spans="1:5" ht="16.5" x14ac:dyDescent="0.25">
      <c r="B272" s="27" t="s">
        <v>901</v>
      </c>
    </row>
    <row r="273" spans="2:2" ht="16.5" x14ac:dyDescent="0.25">
      <c r="B273" s="27" t="s">
        <v>904</v>
      </c>
    </row>
    <row r="274" spans="2:2" ht="16.5" x14ac:dyDescent="0.25">
      <c r="B274" s="27" t="s">
        <v>906</v>
      </c>
    </row>
    <row r="275" spans="2:2" ht="16.5" x14ac:dyDescent="0.25">
      <c r="B275" s="27" t="s">
        <v>909</v>
      </c>
    </row>
  </sheetData>
  <mergeCells count="1">
    <mergeCell ref="C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activeCell="O12" sqref="O12"/>
    </sheetView>
  </sheetViews>
  <sheetFormatPr defaultColWidth="14.42578125" defaultRowHeight="15" customHeight="1" x14ac:dyDescent="0.25"/>
  <cols>
    <col min="1" max="3" width="8.7109375" customWidth="1"/>
    <col min="4" max="4" width="29.85546875" customWidth="1"/>
    <col min="5" max="14" width="8.7109375" customWidth="1"/>
    <col min="15" max="16" width="8.7109375" style="38" customWidth="1"/>
    <col min="17" max="17" width="8.7109375" customWidth="1"/>
  </cols>
  <sheetData>
    <row r="1" spans="1:17" ht="86.1" customHeight="1" x14ac:dyDescent="0.25">
      <c r="A1" s="8" t="s">
        <v>333</v>
      </c>
      <c r="B1" s="9" t="s">
        <v>334</v>
      </c>
      <c r="C1" s="9" t="s">
        <v>335</v>
      </c>
      <c r="D1" s="10" t="s">
        <v>336</v>
      </c>
      <c r="E1" s="11" t="s">
        <v>337</v>
      </c>
      <c r="F1" s="11" t="s">
        <v>338</v>
      </c>
      <c r="G1" s="11" t="s">
        <v>339</v>
      </c>
      <c r="H1" s="12" t="s">
        <v>340</v>
      </c>
      <c r="I1" s="13" t="s">
        <v>341</v>
      </c>
      <c r="J1" s="12" t="s">
        <v>342</v>
      </c>
      <c r="K1" s="13" t="s">
        <v>343</v>
      </c>
      <c r="L1" s="13" t="s">
        <v>344</v>
      </c>
      <c r="M1" s="13" t="s">
        <v>345</v>
      </c>
      <c r="N1" s="14" t="s">
        <v>346</v>
      </c>
      <c r="O1" s="40" t="s">
        <v>935</v>
      </c>
      <c r="P1" s="40" t="s">
        <v>955</v>
      </c>
      <c r="Q1" s="15" t="s">
        <v>347</v>
      </c>
    </row>
    <row r="2" spans="1:17" ht="15.75" customHeight="1" x14ac:dyDescent="0.25">
      <c r="A2" s="16" t="s">
        <v>348</v>
      </c>
      <c r="B2" s="17" t="s">
        <v>349</v>
      </c>
      <c r="C2" s="16">
        <v>71001</v>
      </c>
      <c r="D2" s="18" t="s">
        <v>350</v>
      </c>
      <c r="E2" s="19"/>
      <c r="F2" s="20">
        <v>30.735900000000001</v>
      </c>
      <c r="G2" s="21">
        <v>2418</v>
      </c>
      <c r="H2" s="21">
        <v>2212</v>
      </c>
      <c r="I2" s="17" t="s">
        <v>351</v>
      </c>
      <c r="J2" s="21">
        <v>650</v>
      </c>
      <c r="K2" s="17">
        <v>0</v>
      </c>
      <c r="L2" s="16">
        <v>0</v>
      </c>
      <c r="M2" s="16">
        <v>0</v>
      </c>
      <c r="N2" s="16">
        <v>3</v>
      </c>
      <c r="O2" s="2" t="str">
        <f>IF(N2=1,"5",IF(N2=2,"10",IF(N2=3,"15","")))</f>
        <v>15</v>
      </c>
      <c r="P2" s="2" t="str">
        <f>IF(F2&lt;100,"10",IF((F2&gt;=100)*(F2&lt;300),"20",IF((F2&gt;=300),"30","")))</f>
        <v>10</v>
      </c>
      <c r="Q2" s="1">
        <v>71.967959291902957</v>
      </c>
    </row>
    <row r="3" spans="1:17" ht="15.75" customHeight="1" x14ac:dyDescent="0.25">
      <c r="A3" s="16" t="s">
        <v>348</v>
      </c>
      <c r="B3" s="17" t="s">
        <v>352</v>
      </c>
      <c r="C3" s="16">
        <v>75098</v>
      </c>
      <c r="D3" s="22" t="s">
        <v>66</v>
      </c>
      <c r="E3" s="19"/>
      <c r="F3" s="20">
        <f>43.0595/2</f>
        <v>21.52975</v>
      </c>
      <c r="G3" s="21">
        <f>10487/2</f>
        <v>5243.5</v>
      </c>
      <c r="H3" s="21">
        <f>9436/2</f>
        <v>4718</v>
      </c>
      <c r="I3" s="17" t="s">
        <v>353</v>
      </c>
      <c r="J3" s="21">
        <v>104</v>
      </c>
      <c r="K3" s="17">
        <v>0</v>
      </c>
      <c r="L3" s="16">
        <v>0</v>
      </c>
      <c r="M3" s="16">
        <v>1</v>
      </c>
      <c r="N3" s="16">
        <v>2</v>
      </c>
      <c r="O3" s="2" t="str">
        <f t="shared" ref="O3:O66" si="0">IF(N3=1,"5",IF(N3=2,"10",IF(N3=3,"15","")))</f>
        <v>10</v>
      </c>
      <c r="P3" s="2" t="str">
        <f t="shared" ref="P3:P66" si="1">IF(F3&lt;100,"10",IF((F3&gt;=100)*(F3&lt;300),"20",IF((F3&gt;=300),"30","")))</f>
        <v>10</v>
      </c>
      <c r="Q3" s="1">
        <v>219.1386337509725</v>
      </c>
    </row>
    <row r="4" spans="1:17" ht="15.75" customHeight="1" x14ac:dyDescent="0.25">
      <c r="A4" s="16" t="s">
        <v>348</v>
      </c>
      <c r="B4" s="17" t="s">
        <v>354</v>
      </c>
      <c r="C4" s="16">
        <v>72001</v>
      </c>
      <c r="D4" s="18" t="s">
        <v>355</v>
      </c>
      <c r="E4" s="19"/>
      <c r="F4" s="20">
        <v>132.02420000000001</v>
      </c>
      <c r="G4" s="21">
        <v>21038</v>
      </c>
      <c r="H4" s="21">
        <v>20184</v>
      </c>
      <c r="I4" s="17" t="s">
        <v>356</v>
      </c>
      <c r="J4" s="21">
        <v>300</v>
      </c>
      <c r="K4" s="17">
        <v>0</v>
      </c>
      <c r="L4" s="16">
        <v>0</v>
      </c>
      <c r="M4" s="16">
        <v>0</v>
      </c>
      <c r="N4" s="16">
        <v>2</v>
      </c>
      <c r="O4" s="2" t="str">
        <f t="shared" si="0"/>
        <v>10</v>
      </c>
      <c r="P4" s="2" t="str">
        <f t="shared" si="1"/>
        <v>20</v>
      </c>
      <c r="Q4" s="1">
        <v>152.88106271425994</v>
      </c>
    </row>
    <row r="5" spans="1:17" ht="15.75" customHeight="1" x14ac:dyDescent="0.25">
      <c r="A5" s="16" t="s">
        <v>348</v>
      </c>
      <c r="B5" s="17" t="s">
        <v>357</v>
      </c>
      <c r="C5" s="16">
        <v>72002</v>
      </c>
      <c r="D5" s="23" t="s">
        <v>358</v>
      </c>
      <c r="E5" s="19"/>
      <c r="F5" s="20">
        <v>29.8139</v>
      </c>
      <c r="G5" s="21">
        <v>17101</v>
      </c>
      <c r="H5" s="21">
        <v>16547</v>
      </c>
      <c r="I5" s="17" t="s">
        <v>353</v>
      </c>
      <c r="J5" s="21">
        <v>154</v>
      </c>
      <c r="K5" s="17">
        <v>0</v>
      </c>
      <c r="L5" s="16">
        <v>0</v>
      </c>
      <c r="M5" s="16">
        <v>0</v>
      </c>
      <c r="N5" s="16">
        <v>2</v>
      </c>
      <c r="O5" s="2" t="str">
        <f t="shared" si="0"/>
        <v>10</v>
      </c>
      <c r="P5" s="2" t="str">
        <f t="shared" si="1"/>
        <v>10</v>
      </c>
      <c r="Q5" s="1">
        <v>555.00957607022224</v>
      </c>
    </row>
    <row r="6" spans="1:17" ht="15.75" customHeight="1" x14ac:dyDescent="0.25">
      <c r="A6" s="16" t="s">
        <v>348</v>
      </c>
      <c r="B6" s="17" t="s">
        <v>359</v>
      </c>
      <c r="C6" s="16">
        <v>72003</v>
      </c>
      <c r="D6" s="18" t="s">
        <v>360</v>
      </c>
      <c r="E6" s="19"/>
      <c r="F6" s="20">
        <v>40.8232</v>
      </c>
      <c r="G6" s="21">
        <v>10924</v>
      </c>
      <c r="H6" s="21">
        <v>10373</v>
      </c>
      <c r="I6" s="17" t="s">
        <v>356</v>
      </c>
      <c r="J6" s="21">
        <v>428</v>
      </c>
      <c r="K6" s="17">
        <v>0</v>
      </c>
      <c r="L6" s="16">
        <v>0</v>
      </c>
      <c r="M6" s="16">
        <v>0</v>
      </c>
      <c r="N6" s="16">
        <v>2</v>
      </c>
      <c r="O6" s="2" t="str">
        <f t="shared" si="0"/>
        <v>10</v>
      </c>
      <c r="P6" s="2" t="str">
        <f t="shared" si="1"/>
        <v>10</v>
      </c>
      <c r="Q6" s="1">
        <v>254.09571028238844</v>
      </c>
    </row>
    <row r="7" spans="1:17" ht="15.75" customHeight="1" x14ac:dyDescent="0.25">
      <c r="A7" s="16" t="s">
        <v>348</v>
      </c>
      <c r="B7" s="17" t="s">
        <v>361</v>
      </c>
      <c r="C7" s="16">
        <v>71002</v>
      </c>
      <c r="D7" s="18" t="s">
        <v>362</v>
      </c>
      <c r="E7" s="19"/>
      <c r="F7" s="20">
        <v>49.746899999999997</v>
      </c>
      <c r="G7" s="21">
        <v>1002</v>
      </c>
      <c r="H7" s="21">
        <v>863</v>
      </c>
      <c r="I7" s="17" t="s">
        <v>356</v>
      </c>
      <c r="J7" s="21">
        <v>732</v>
      </c>
      <c r="K7" s="17">
        <v>0</v>
      </c>
      <c r="L7" s="16">
        <v>0</v>
      </c>
      <c r="M7" s="16">
        <v>0</v>
      </c>
      <c r="N7" s="16">
        <v>3</v>
      </c>
      <c r="O7" s="2" t="str">
        <f t="shared" si="0"/>
        <v>15</v>
      </c>
      <c r="P7" s="2" t="str">
        <f t="shared" si="1"/>
        <v>10</v>
      </c>
      <c r="Q7" s="1">
        <v>17.347814637696018</v>
      </c>
    </row>
    <row r="8" spans="1:17" ht="15.75" customHeight="1" x14ac:dyDescent="0.25">
      <c r="A8" s="16" t="s">
        <v>348</v>
      </c>
      <c r="B8" s="17" t="s">
        <v>363</v>
      </c>
      <c r="C8" s="16">
        <v>75002</v>
      </c>
      <c r="D8" s="18" t="s">
        <v>364</v>
      </c>
      <c r="E8" s="19"/>
      <c r="F8" s="20">
        <v>28.692299999999999</v>
      </c>
      <c r="G8" s="21">
        <v>6480</v>
      </c>
      <c r="H8" s="21">
        <v>6116</v>
      </c>
      <c r="I8" s="17" t="s">
        <v>353</v>
      </c>
      <c r="J8" s="21">
        <v>140</v>
      </c>
      <c r="K8" s="17">
        <v>1</v>
      </c>
      <c r="L8" s="16">
        <v>0</v>
      </c>
      <c r="M8" s="16">
        <v>1</v>
      </c>
      <c r="N8" s="16">
        <v>2</v>
      </c>
      <c r="O8" s="2" t="str">
        <f t="shared" si="0"/>
        <v>10</v>
      </c>
      <c r="P8" s="2" t="str">
        <f t="shared" si="1"/>
        <v>10</v>
      </c>
      <c r="Q8" s="1">
        <v>213.15823409067937</v>
      </c>
    </row>
    <row r="9" spans="1:17" ht="15.75" customHeight="1" x14ac:dyDescent="0.25">
      <c r="A9" s="16" t="s">
        <v>348</v>
      </c>
      <c r="B9" s="17" t="s">
        <v>365</v>
      </c>
      <c r="C9" s="16">
        <v>75003</v>
      </c>
      <c r="D9" s="18" t="s">
        <v>366</v>
      </c>
      <c r="E9" s="19"/>
      <c r="F9" s="20">
        <v>16.789400000000001</v>
      </c>
      <c r="G9" s="21">
        <v>5611</v>
      </c>
      <c r="H9" s="21">
        <v>5580</v>
      </c>
      <c r="I9" s="17" t="s">
        <v>353</v>
      </c>
      <c r="J9" s="21">
        <v>75</v>
      </c>
      <c r="K9" s="17">
        <v>0</v>
      </c>
      <c r="L9" s="16">
        <v>0</v>
      </c>
      <c r="M9" s="16">
        <v>1</v>
      </c>
      <c r="N9" s="16">
        <v>2</v>
      </c>
      <c r="O9" s="2" t="str">
        <f t="shared" si="0"/>
        <v>10</v>
      </c>
      <c r="P9" s="2" t="str">
        <f t="shared" si="1"/>
        <v>10</v>
      </c>
      <c r="Q9" s="1">
        <v>332.35255577924164</v>
      </c>
    </row>
    <row r="10" spans="1:17" ht="15.75" customHeight="1" x14ac:dyDescent="0.25">
      <c r="A10" s="16" t="s">
        <v>348</v>
      </c>
      <c r="B10" s="17" t="s">
        <v>367</v>
      </c>
      <c r="C10" s="16">
        <v>75004</v>
      </c>
      <c r="D10" s="18" t="s">
        <v>368</v>
      </c>
      <c r="E10" s="19"/>
      <c r="F10" s="20">
        <v>23.529800000000002</v>
      </c>
      <c r="G10" s="21">
        <v>6657</v>
      </c>
      <c r="H10" s="21">
        <v>6470</v>
      </c>
      <c r="I10" s="17" t="s">
        <v>353</v>
      </c>
      <c r="J10" s="21">
        <v>54</v>
      </c>
      <c r="K10" s="17">
        <v>1</v>
      </c>
      <c r="L10" s="16">
        <v>0</v>
      </c>
      <c r="M10" s="16">
        <v>1</v>
      </c>
      <c r="N10" s="16">
        <v>2</v>
      </c>
      <c r="O10" s="2" t="str">
        <f t="shared" si="0"/>
        <v>10</v>
      </c>
      <c r="P10" s="2" t="str">
        <f t="shared" si="1"/>
        <v>10</v>
      </c>
      <c r="Q10" s="1">
        <v>274.97046298736069</v>
      </c>
    </row>
    <row r="11" spans="1:17" ht="15.75" customHeight="1" x14ac:dyDescent="0.25">
      <c r="A11" s="16" t="s">
        <v>348</v>
      </c>
      <c r="B11" s="17" t="s">
        <v>369</v>
      </c>
      <c r="C11" s="16">
        <v>72004</v>
      </c>
      <c r="D11" s="18" t="s">
        <v>370</v>
      </c>
      <c r="E11" s="19"/>
      <c r="F11" s="20">
        <v>431.37</v>
      </c>
      <c r="G11" s="21">
        <v>69529</v>
      </c>
      <c r="H11" s="21">
        <v>69911</v>
      </c>
      <c r="I11" s="17" t="s">
        <v>356</v>
      </c>
      <c r="J11" s="21">
        <v>467</v>
      </c>
      <c r="K11" s="17">
        <v>0</v>
      </c>
      <c r="L11" s="16">
        <v>0</v>
      </c>
      <c r="M11" s="16">
        <v>0</v>
      </c>
      <c r="N11" s="16">
        <v>1</v>
      </c>
      <c r="O11" s="2" t="str">
        <f t="shared" si="0"/>
        <v>5</v>
      </c>
      <c r="P11" s="2" t="str">
        <f t="shared" si="1"/>
        <v>30</v>
      </c>
      <c r="Q11" s="1">
        <v>162.06736676171269</v>
      </c>
    </row>
    <row r="12" spans="1:17" ht="15.75" customHeight="1" x14ac:dyDescent="0.25">
      <c r="A12" s="16" t="s">
        <v>348</v>
      </c>
      <c r="B12" s="17" t="s">
        <v>371</v>
      </c>
      <c r="C12" s="16">
        <v>75005</v>
      </c>
      <c r="D12" s="18" t="s">
        <v>372</v>
      </c>
      <c r="E12" s="19"/>
      <c r="F12" s="20">
        <v>15.711600000000001</v>
      </c>
      <c r="G12" s="21">
        <v>4962</v>
      </c>
      <c r="H12" s="21">
        <v>4632</v>
      </c>
      <c r="I12" s="17" t="s">
        <v>353</v>
      </c>
      <c r="J12" s="21">
        <v>110</v>
      </c>
      <c r="K12" s="17">
        <v>1</v>
      </c>
      <c r="L12" s="16">
        <v>0</v>
      </c>
      <c r="M12" s="16">
        <v>1</v>
      </c>
      <c r="N12" s="16">
        <v>2</v>
      </c>
      <c r="O12" s="2" t="str">
        <f t="shared" si="0"/>
        <v>10</v>
      </c>
      <c r="P12" s="2" t="str">
        <f t="shared" si="1"/>
        <v>10</v>
      </c>
      <c r="Q12" s="1">
        <v>294.81402276025358</v>
      </c>
    </row>
    <row r="13" spans="1:17" ht="15.75" customHeight="1" x14ac:dyDescent="0.25">
      <c r="A13" s="16" t="s">
        <v>348</v>
      </c>
      <c r="B13" s="17" t="s">
        <v>373</v>
      </c>
      <c r="C13" s="16">
        <v>110001</v>
      </c>
      <c r="D13" s="18" t="s">
        <v>374</v>
      </c>
      <c r="E13" s="19"/>
      <c r="F13" s="20">
        <v>402.88209999999998</v>
      </c>
      <c r="G13" s="21">
        <v>100052</v>
      </c>
      <c r="H13" s="21">
        <v>97489</v>
      </c>
      <c r="I13" s="17" t="s">
        <v>356</v>
      </c>
      <c r="J13" s="21">
        <v>151</v>
      </c>
      <c r="K13" s="17">
        <v>0</v>
      </c>
      <c r="L13" s="16">
        <v>0</v>
      </c>
      <c r="M13" s="16">
        <v>0</v>
      </c>
      <c r="N13" s="16">
        <v>1</v>
      </c>
      <c r="O13" s="2" t="str">
        <f t="shared" si="0"/>
        <v>5</v>
      </c>
      <c r="P13" s="2" t="str">
        <f t="shared" si="1"/>
        <v>30</v>
      </c>
      <c r="Q13" s="1">
        <v>241.97898094752784</v>
      </c>
    </row>
    <row r="14" spans="1:17" ht="15.75" customHeight="1" x14ac:dyDescent="0.25">
      <c r="A14" s="16" t="s">
        <v>348</v>
      </c>
      <c r="B14" s="17" t="s">
        <v>375</v>
      </c>
      <c r="C14" s="16">
        <v>71003</v>
      </c>
      <c r="D14" s="18" t="s">
        <v>376</v>
      </c>
      <c r="E14" s="19"/>
      <c r="F14" s="20">
        <v>11.013999999999999</v>
      </c>
      <c r="G14" s="21">
        <v>1617</v>
      </c>
      <c r="H14" s="21">
        <v>1126</v>
      </c>
      <c r="I14" s="17" t="s">
        <v>351</v>
      </c>
      <c r="J14" s="21">
        <v>760</v>
      </c>
      <c r="K14" s="17">
        <v>0</v>
      </c>
      <c r="L14" s="16">
        <v>0</v>
      </c>
      <c r="M14" s="16">
        <v>0</v>
      </c>
      <c r="N14" s="16">
        <v>3</v>
      </c>
      <c r="O14" s="2" t="str">
        <f t="shared" si="0"/>
        <v>15</v>
      </c>
      <c r="P14" s="2" t="str">
        <f t="shared" si="1"/>
        <v>10</v>
      </c>
      <c r="Q14" s="1">
        <v>102.23352097330671</v>
      </c>
    </row>
    <row r="15" spans="1:17" ht="15.75" customHeight="1" x14ac:dyDescent="0.25">
      <c r="A15" s="16" t="s">
        <v>348</v>
      </c>
      <c r="B15" s="17" t="s">
        <v>377</v>
      </c>
      <c r="C15" s="16">
        <v>71004</v>
      </c>
      <c r="D15" s="23" t="s">
        <v>378</v>
      </c>
      <c r="E15" s="19"/>
      <c r="F15" s="20">
        <v>172.50239999999999</v>
      </c>
      <c r="G15" s="21">
        <v>13435</v>
      </c>
      <c r="H15" s="21">
        <v>12681</v>
      </c>
      <c r="I15" s="17" t="s">
        <v>353</v>
      </c>
      <c r="J15" s="21">
        <v>73</v>
      </c>
      <c r="K15" s="17">
        <v>0</v>
      </c>
      <c r="L15" s="16">
        <v>0</v>
      </c>
      <c r="M15" s="16">
        <v>0</v>
      </c>
      <c r="N15" s="16">
        <v>2</v>
      </c>
      <c r="O15" s="2" t="str">
        <f t="shared" si="0"/>
        <v>10</v>
      </c>
      <c r="P15" s="2" t="str">
        <f t="shared" si="1"/>
        <v>20</v>
      </c>
      <c r="Q15" s="1">
        <v>73.512020702320669</v>
      </c>
    </row>
    <row r="16" spans="1:17" ht="15.75" customHeight="1" x14ac:dyDescent="0.25">
      <c r="A16" s="16" t="s">
        <v>348</v>
      </c>
      <c r="B16" s="17" t="s">
        <v>379</v>
      </c>
      <c r="C16" s="16">
        <v>75006</v>
      </c>
      <c r="D16" s="18" t="s">
        <v>15</v>
      </c>
      <c r="E16" s="19"/>
      <c r="F16" s="20">
        <v>8.5802999999999994</v>
      </c>
      <c r="G16" s="21">
        <v>9755</v>
      </c>
      <c r="H16" s="21">
        <v>8922</v>
      </c>
      <c r="I16" s="17" t="s">
        <v>353</v>
      </c>
      <c r="J16" s="21">
        <v>75</v>
      </c>
      <c r="K16" s="17">
        <v>0</v>
      </c>
      <c r="L16" s="16">
        <v>0</v>
      </c>
      <c r="M16" s="16">
        <v>0</v>
      </c>
      <c r="N16" s="16">
        <v>2</v>
      </c>
      <c r="O16" s="2" t="str">
        <f t="shared" si="0"/>
        <v>10</v>
      </c>
      <c r="P16" s="2" t="str">
        <f t="shared" si="1"/>
        <v>10</v>
      </c>
      <c r="Q16" s="1">
        <v>1039.8237823852314</v>
      </c>
    </row>
    <row r="17" spans="1:17" ht="15.75" customHeight="1" x14ac:dyDescent="0.25">
      <c r="A17" s="16" t="s">
        <v>348</v>
      </c>
      <c r="B17" s="17" t="s">
        <v>380</v>
      </c>
      <c r="C17" s="16">
        <v>75007</v>
      </c>
      <c r="D17" s="18" t="s">
        <v>381</v>
      </c>
      <c r="E17" s="19"/>
      <c r="F17" s="20">
        <v>13.561199999999999</v>
      </c>
      <c r="G17" s="21">
        <v>3953</v>
      </c>
      <c r="H17" s="21">
        <v>3959</v>
      </c>
      <c r="I17" s="17" t="s">
        <v>353</v>
      </c>
      <c r="J17" s="21">
        <v>33</v>
      </c>
      <c r="K17" s="17">
        <v>0</v>
      </c>
      <c r="L17" s="16">
        <v>0</v>
      </c>
      <c r="M17" s="16">
        <v>0</v>
      </c>
      <c r="N17" s="16">
        <v>2</v>
      </c>
      <c r="O17" s="2" t="str">
        <f t="shared" si="0"/>
        <v>10</v>
      </c>
      <c r="P17" s="2" t="str">
        <f t="shared" si="1"/>
        <v>10</v>
      </c>
      <c r="Q17" s="1">
        <v>291.93581688936081</v>
      </c>
    </row>
    <row r="18" spans="1:17" ht="15.75" customHeight="1" x14ac:dyDescent="0.25">
      <c r="A18" s="16" t="s">
        <v>348</v>
      </c>
      <c r="B18" s="17" t="s">
        <v>382</v>
      </c>
      <c r="C18" s="16">
        <v>71005</v>
      </c>
      <c r="D18" s="18" t="s">
        <v>383</v>
      </c>
      <c r="E18" s="19"/>
      <c r="F18" s="20">
        <v>336.67149999999998</v>
      </c>
      <c r="G18" s="21">
        <v>6194</v>
      </c>
      <c r="H18" s="21">
        <v>5986</v>
      </c>
      <c r="I18" s="17" t="s">
        <v>356</v>
      </c>
      <c r="J18" s="21">
        <v>393</v>
      </c>
      <c r="K18" s="17">
        <v>0</v>
      </c>
      <c r="L18" s="16">
        <v>0</v>
      </c>
      <c r="M18" s="16">
        <v>0</v>
      </c>
      <c r="N18" s="16">
        <v>2</v>
      </c>
      <c r="O18" s="2" t="str">
        <f t="shared" si="0"/>
        <v>10</v>
      </c>
      <c r="P18" s="2" t="str">
        <f t="shared" si="1"/>
        <v>30</v>
      </c>
      <c r="Q18" s="1">
        <v>17.779942763197955</v>
      </c>
    </row>
    <row r="19" spans="1:17" ht="15.75" customHeight="1" x14ac:dyDescent="0.25">
      <c r="A19" s="16" t="s">
        <v>348</v>
      </c>
      <c r="B19" s="17" t="s">
        <v>384</v>
      </c>
      <c r="C19" s="16">
        <v>73001</v>
      </c>
      <c r="D19" s="18" t="s">
        <v>385</v>
      </c>
      <c r="E19" s="19"/>
      <c r="F19" s="20">
        <v>74.170699999999997</v>
      </c>
      <c r="G19" s="21">
        <v>7024</v>
      </c>
      <c r="H19" s="21">
        <v>6317</v>
      </c>
      <c r="I19" s="17" t="s">
        <v>353</v>
      </c>
      <c r="J19" s="21">
        <v>62</v>
      </c>
      <c r="K19" s="17">
        <v>0</v>
      </c>
      <c r="L19" s="16">
        <v>0</v>
      </c>
      <c r="M19" s="16">
        <v>1</v>
      </c>
      <c r="N19" s="16">
        <v>2</v>
      </c>
      <c r="O19" s="2" t="str">
        <f t="shared" si="0"/>
        <v>10</v>
      </c>
      <c r="P19" s="2" t="str">
        <f t="shared" si="1"/>
        <v>10</v>
      </c>
      <c r="Q19" s="1">
        <v>85.168402077909477</v>
      </c>
    </row>
    <row r="20" spans="1:17" ht="15.75" customHeight="1" x14ac:dyDescent="0.25">
      <c r="A20" s="16" t="s">
        <v>348</v>
      </c>
      <c r="B20" s="17" t="s">
        <v>386</v>
      </c>
      <c r="C20" s="16">
        <v>75008</v>
      </c>
      <c r="D20" s="18" t="s">
        <v>387</v>
      </c>
      <c r="E20" s="19"/>
      <c r="F20" s="20">
        <v>6.7446000000000002</v>
      </c>
      <c r="G20" s="21">
        <v>1879</v>
      </c>
      <c r="H20" s="21">
        <v>1769</v>
      </c>
      <c r="I20" s="17" t="s">
        <v>353</v>
      </c>
      <c r="J20" s="21">
        <v>96</v>
      </c>
      <c r="K20" s="17">
        <v>0</v>
      </c>
      <c r="L20" s="16">
        <v>0</v>
      </c>
      <c r="M20" s="16">
        <v>0</v>
      </c>
      <c r="N20" s="16">
        <v>2</v>
      </c>
      <c r="O20" s="2" t="str">
        <f t="shared" si="0"/>
        <v>10</v>
      </c>
      <c r="P20" s="2" t="str">
        <f t="shared" si="1"/>
        <v>10</v>
      </c>
      <c r="Q20" s="1">
        <v>262.28390119503007</v>
      </c>
    </row>
    <row r="21" spans="1:17" ht="15.75" customHeight="1" x14ac:dyDescent="0.25">
      <c r="A21" s="16" t="s">
        <v>348</v>
      </c>
      <c r="B21" s="17" t="s">
        <v>388</v>
      </c>
      <c r="C21" s="16">
        <v>72006</v>
      </c>
      <c r="D21" s="24" t="s">
        <v>389</v>
      </c>
      <c r="E21" s="19"/>
      <c r="F21" s="20">
        <v>117.4097</v>
      </c>
      <c r="G21" s="21">
        <v>315933</v>
      </c>
      <c r="H21" s="21">
        <v>317205</v>
      </c>
      <c r="I21" s="17" t="s">
        <v>353</v>
      </c>
      <c r="J21" s="21">
        <v>5</v>
      </c>
      <c r="K21" s="17">
        <v>1</v>
      </c>
      <c r="L21" s="16">
        <v>0</v>
      </c>
      <c r="M21" s="16">
        <v>1</v>
      </c>
      <c r="N21" s="16">
        <v>1</v>
      </c>
      <c r="O21" s="2" t="str">
        <f t="shared" si="0"/>
        <v>5</v>
      </c>
      <c r="P21" s="2" t="str">
        <f t="shared" si="1"/>
        <v>20</v>
      </c>
      <c r="Q21" s="1">
        <v>2701.6933013200783</v>
      </c>
    </row>
    <row r="22" spans="1:17" ht="15.75" customHeight="1" x14ac:dyDescent="0.25">
      <c r="A22" s="16" t="s">
        <v>348</v>
      </c>
      <c r="B22" s="17" t="s">
        <v>390</v>
      </c>
      <c r="C22" s="16">
        <v>110002</v>
      </c>
      <c r="D22" s="23" t="s">
        <v>391</v>
      </c>
      <c r="E22" s="19"/>
      <c r="F22" s="20">
        <v>149.35130000000001</v>
      </c>
      <c r="G22" s="21">
        <v>94239</v>
      </c>
      <c r="H22" s="21">
        <v>92787</v>
      </c>
      <c r="I22" s="17" t="s">
        <v>353</v>
      </c>
      <c r="J22" s="21">
        <v>15</v>
      </c>
      <c r="K22" s="17">
        <v>1</v>
      </c>
      <c r="L22" s="16">
        <v>0</v>
      </c>
      <c r="M22" s="16">
        <v>1</v>
      </c>
      <c r="N22" s="16">
        <v>1</v>
      </c>
      <c r="O22" s="2" t="str">
        <f t="shared" si="0"/>
        <v>5</v>
      </c>
      <c r="P22" s="2" t="str">
        <f t="shared" si="1"/>
        <v>20</v>
      </c>
      <c r="Q22" s="1">
        <v>621.26677169867287</v>
      </c>
    </row>
    <row r="23" spans="1:17" ht="15.75" customHeight="1" x14ac:dyDescent="0.25">
      <c r="A23" s="16" t="s">
        <v>348</v>
      </c>
      <c r="B23" s="17" t="s">
        <v>392</v>
      </c>
      <c r="C23" s="16">
        <v>71006</v>
      </c>
      <c r="D23" s="18" t="s">
        <v>393</v>
      </c>
      <c r="E23" s="19"/>
      <c r="F23" s="20">
        <v>106.6444</v>
      </c>
      <c r="G23" s="21">
        <v>2872</v>
      </c>
      <c r="H23" s="21">
        <v>2634</v>
      </c>
      <c r="I23" s="17" t="s">
        <v>356</v>
      </c>
      <c r="J23" s="21">
        <v>450</v>
      </c>
      <c r="K23" s="17">
        <v>0</v>
      </c>
      <c r="L23" s="16">
        <v>0</v>
      </c>
      <c r="M23" s="16">
        <v>0</v>
      </c>
      <c r="N23" s="16">
        <v>3</v>
      </c>
      <c r="O23" s="2" t="str">
        <f t="shared" si="0"/>
        <v>15</v>
      </c>
      <c r="P23" s="2" t="str">
        <f t="shared" si="1"/>
        <v>20</v>
      </c>
      <c r="Q23" s="1">
        <v>24.698905896605915</v>
      </c>
    </row>
    <row r="24" spans="1:17" ht="15.75" customHeight="1" x14ac:dyDescent="0.25">
      <c r="A24" s="16" t="s">
        <v>348</v>
      </c>
      <c r="B24" s="17" t="s">
        <v>394</v>
      </c>
      <c r="C24" s="16">
        <v>72008</v>
      </c>
      <c r="D24" s="18" t="s">
        <v>395</v>
      </c>
      <c r="E24" s="19"/>
      <c r="F24" s="20">
        <v>17.653700000000001</v>
      </c>
      <c r="G24" s="21">
        <v>2162</v>
      </c>
      <c r="H24" s="21">
        <v>2161</v>
      </c>
      <c r="I24" s="17" t="s">
        <v>353</v>
      </c>
      <c r="J24" s="21">
        <v>179</v>
      </c>
      <c r="K24" s="17">
        <v>0</v>
      </c>
      <c r="L24" s="16">
        <v>0</v>
      </c>
      <c r="M24" s="16">
        <v>0</v>
      </c>
      <c r="N24" s="16">
        <v>2</v>
      </c>
      <c r="O24" s="2" t="str">
        <f t="shared" si="0"/>
        <v>10</v>
      </c>
      <c r="P24" s="2" t="str">
        <f t="shared" si="1"/>
        <v>10</v>
      </c>
      <c r="Q24" s="1">
        <v>122.41059947772987</v>
      </c>
    </row>
    <row r="25" spans="1:17" ht="15.75" customHeight="1" x14ac:dyDescent="0.25">
      <c r="A25" s="16" t="s">
        <v>348</v>
      </c>
      <c r="B25" s="17" t="s">
        <v>396</v>
      </c>
      <c r="C25" s="16">
        <v>110003</v>
      </c>
      <c r="D25" s="23" t="s">
        <v>397</v>
      </c>
      <c r="E25" s="19"/>
      <c r="F25" s="20">
        <v>69.243899999999996</v>
      </c>
      <c r="G25" s="21">
        <v>54678</v>
      </c>
      <c r="H25" s="21">
        <v>53934</v>
      </c>
      <c r="I25" s="17" t="s">
        <v>353</v>
      </c>
      <c r="J25" s="21">
        <v>16</v>
      </c>
      <c r="K25" s="17">
        <v>1</v>
      </c>
      <c r="L25" s="16">
        <v>0</v>
      </c>
      <c r="M25" s="16">
        <v>1</v>
      </c>
      <c r="N25" s="16">
        <v>1</v>
      </c>
      <c r="O25" s="2" t="str">
        <f t="shared" si="0"/>
        <v>5</v>
      </c>
      <c r="P25" s="2" t="str">
        <f t="shared" si="1"/>
        <v>10</v>
      </c>
      <c r="Q25" s="1">
        <v>778.89893550189981</v>
      </c>
    </row>
    <row r="26" spans="1:17" ht="15.75" customHeight="1" x14ac:dyDescent="0.25">
      <c r="A26" s="16" t="s">
        <v>348</v>
      </c>
      <c r="B26" s="17" t="s">
        <v>398</v>
      </c>
      <c r="C26" s="16">
        <v>72010</v>
      </c>
      <c r="D26" s="23" t="s">
        <v>399</v>
      </c>
      <c r="E26" s="19"/>
      <c r="F26" s="20">
        <v>33.9452</v>
      </c>
      <c r="G26" s="21">
        <v>11799</v>
      </c>
      <c r="H26" s="21">
        <v>11767</v>
      </c>
      <c r="I26" s="17" t="s">
        <v>353</v>
      </c>
      <c r="J26" s="21">
        <v>139</v>
      </c>
      <c r="K26" s="17">
        <v>0</v>
      </c>
      <c r="L26" s="16">
        <v>0</v>
      </c>
      <c r="M26" s="16">
        <v>0</v>
      </c>
      <c r="N26" s="16">
        <v>2</v>
      </c>
      <c r="O26" s="2" t="str">
        <f t="shared" si="0"/>
        <v>10</v>
      </c>
      <c r="P26" s="2" t="str">
        <f t="shared" si="1"/>
        <v>10</v>
      </c>
      <c r="Q26" s="1">
        <v>346.64694861129112</v>
      </c>
    </row>
    <row r="27" spans="1:17" ht="15.75" customHeight="1" x14ac:dyDescent="0.25">
      <c r="A27" s="16" t="s">
        <v>348</v>
      </c>
      <c r="B27" s="17" t="s">
        <v>400</v>
      </c>
      <c r="C27" s="16">
        <v>72011</v>
      </c>
      <c r="D27" s="18" t="s">
        <v>401</v>
      </c>
      <c r="E27" s="19"/>
      <c r="F27" s="20">
        <v>174.3365</v>
      </c>
      <c r="G27" s="21">
        <v>56258</v>
      </c>
      <c r="H27" s="21">
        <v>53457</v>
      </c>
      <c r="I27" s="17" t="s">
        <v>356</v>
      </c>
      <c r="J27" s="21">
        <v>118</v>
      </c>
      <c r="K27" s="17">
        <v>0</v>
      </c>
      <c r="L27" s="16">
        <v>0</v>
      </c>
      <c r="M27" s="16">
        <v>0</v>
      </c>
      <c r="N27" s="16">
        <v>1</v>
      </c>
      <c r="O27" s="2" t="str">
        <f t="shared" si="0"/>
        <v>5</v>
      </c>
      <c r="P27" s="2" t="str">
        <f t="shared" si="1"/>
        <v>20</v>
      </c>
      <c r="Q27" s="1">
        <v>306.63114149934177</v>
      </c>
    </row>
    <row r="28" spans="1:17" ht="15.75" customHeight="1" x14ac:dyDescent="0.25">
      <c r="A28" s="16" t="s">
        <v>348</v>
      </c>
      <c r="B28" s="17" t="s">
        <v>402</v>
      </c>
      <c r="C28" s="16">
        <v>72012</v>
      </c>
      <c r="D28" s="23" t="s">
        <v>403</v>
      </c>
      <c r="E28" s="19"/>
      <c r="F28" s="20">
        <v>17.9815</v>
      </c>
      <c r="G28" s="21">
        <v>10878</v>
      </c>
      <c r="H28" s="21">
        <v>11197</v>
      </c>
      <c r="I28" s="17" t="s">
        <v>353</v>
      </c>
      <c r="J28" s="21">
        <v>102</v>
      </c>
      <c r="K28" s="17">
        <v>0</v>
      </c>
      <c r="L28" s="16">
        <v>0</v>
      </c>
      <c r="M28" s="16">
        <v>0</v>
      </c>
      <c r="N28" s="16">
        <v>2</v>
      </c>
      <c r="O28" s="2" t="str">
        <f t="shared" si="0"/>
        <v>10</v>
      </c>
      <c r="P28" s="2" t="str">
        <f t="shared" si="1"/>
        <v>10</v>
      </c>
      <c r="Q28" s="1">
        <v>622.69554820231906</v>
      </c>
    </row>
    <row r="29" spans="1:17" ht="15.75" customHeight="1" x14ac:dyDescent="0.25">
      <c r="A29" s="16" t="s">
        <v>348</v>
      </c>
      <c r="B29" s="17" t="s">
        <v>404</v>
      </c>
      <c r="C29" s="16">
        <v>75009</v>
      </c>
      <c r="D29" s="18" t="s">
        <v>405</v>
      </c>
      <c r="E29" s="19"/>
      <c r="F29" s="20">
        <v>9.7498000000000005</v>
      </c>
      <c r="G29" s="21">
        <v>2851</v>
      </c>
      <c r="H29" s="21">
        <v>2670</v>
      </c>
      <c r="I29" s="17" t="s">
        <v>353</v>
      </c>
      <c r="J29" s="21">
        <v>95</v>
      </c>
      <c r="K29" s="17">
        <v>0</v>
      </c>
      <c r="L29" s="16">
        <v>0</v>
      </c>
      <c r="M29" s="16">
        <v>0</v>
      </c>
      <c r="N29" s="16">
        <v>2</v>
      </c>
      <c r="O29" s="2" t="str">
        <f t="shared" si="0"/>
        <v>10</v>
      </c>
      <c r="P29" s="2" t="str">
        <f t="shared" si="1"/>
        <v>10</v>
      </c>
      <c r="Q29" s="1">
        <v>273.851771318386</v>
      </c>
    </row>
    <row r="30" spans="1:17" ht="15.75" customHeight="1" x14ac:dyDescent="0.25">
      <c r="A30" s="16" t="s">
        <v>348</v>
      </c>
      <c r="B30" s="17" t="s">
        <v>406</v>
      </c>
      <c r="C30" s="16">
        <v>71007</v>
      </c>
      <c r="D30" s="18" t="s">
        <v>407</v>
      </c>
      <c r="E30" s="19"/>
      <c r="F30" s="20">
        <v>84.929699999999997</v>
      </c>
      <c r="G30" s="21">
        <v>3562</v>
      </c>
      <c r="H30" s="21">
        <v>3044</v>
      </c>
      <c r="I30" s="17" t="s">
        <v>356</v>
      </c>
      <c r="J30" s="21">
        <v>620</v>
      </c>
      <c r="K30" s="17">
        <v>0</v>
      </c>
      <c r="L30" s="16">
        <v>0</v>
      </c>
      <c r="M30" s="16">
        <v>0</v>
      </c>
      <c r="N30" s="16">
        <v>3</v>
      </c>
      <c r="O30" s="2" t="str">
        <f t="shared" si="0"/>
        <v>15</v>
      </c>
      <c r="P30" s="2" t="str">
        <f t="shared" si="1"/>
        <v>10</v>
      </c>
      <c r="Q30" s="1">
        <v>35.841407658333893</v>
      </c>
    </row>
    <row r="31" spans="1:17" ht="15.75" customHeight="1" x14ac:dyDescent="0.25">
      <c r="A31" s="16" t="s">
        <v>348</v>
      </c>
      <c r="B31" s="17" t="s">
        <v>408</v>
      </c>
      <c r="C31" s="16">
        <v>74001</v>
      </c>
      <c r="D31" s="24" t="s">
        <v>409</v>
      </c>
      <c r="E31" s="19"/>
      <c r="F31" s="20">
        <v>333.01350000000002</v>
      </c>
      <c r="G31" s="21">
        <v>88812</v>
      </c>
      <c r="H31" s="21">
        <v>83690</v>
      </c>
      <c r="I31" s="17" t="s">
        <v>353</v>
      </c>
      <c r="J31" s="21">
        <v>13</v>
      </c>
      <c r="K31" s="17">
        <v>1</v>
      </c>
      <c r="L31" s="16">
        <v>0</v>
      </c>
      <c r="M31" s="16">
        <v>1</v>
      </c>
      <c r="N31" s="16">
        <v>1</v>
      </c>
      <c r="O31" s="2" t="str">
        <f t="shared" si="0"/>
        <v>5</v>
      </c>
      <c r="P31" s="2" t="str">
        <f t="shared" si="1"/>
        <v>30</v>
      </c>
      <c r="Q31" s="1">
        <v>251.31113303214431</v>
      </c>
    </row>
    <row r="32" spans="1:17" ht="15.75" customHeight="1" x14ac:dyDescent="0.25">
      <c r="A32" s="16" t="s">
        <v>348</v>
      </c>
      <c r="B32" s="17" t="s">
        <v>410</v>
      </c>
      <c r="C32" s="16">
        <v>71008</v>
      </c>
      <c r="D32" s="18" t="s">
        <v>411</v>
      </c>
      <c r="E32" s="19"/>
      <c r="F32" s="20">
        <v>166.8365</v>
      </c>
      <c r="G32" s="21">
        <v>7451</v>
      </c>
      <c r="H32" s="21">
        <v>6711</v>
      </c>
      <c r="I32" s="17" t="s">
        <v>412</v>
      </c>
      <c r="J32" s="21">
        <v>165</v>
      </c>
      <c r="K32" s="17">
        <v>1</v>
      </c>
      <c r="L32" s="16">
        <v>0</v>
      </c>
      <c r="M32" s="16">
        <v>1</v>
      </c>
      <c r="N32" s="16">
        <v>2</v>
      </c>
      <c r="O32" s="2" t="str">
        <f t="shared" si="0"/>
        <v>10</v>
      </c>
      <c r="P32" s="2" t="str">
        <f t="shared" si="1"/>
        <v>20</v>
      </c>
      <c r="Q32" s="1">
        <v>40.225010714082352</v>
      </c>
    </row>
    <row r="33" spans="1:17" ht="15.75" customHeight="1" x14ac:dyDescent="0.25">
      <c r="A33" s="16" t="s">
        <v>348</v>
      </c>
      <c r="B33" s="17" t="s">
        <v>413</v>
      </c>
      <c r="C33" s="16">
        <v>75010</v>
      </c>
      <c r="D33" s="18" t="s">
        <v>414</v>
      </c>
      <c r="E33" s="19"/>
      <c r="F33" s="20">
        <v>11.1807</v>
      </c>
      <c r="G33" s="21">
        <v>7264</v>
      </c>
      <c r="H33" s="21">
        <v>6794</v>
      </c>
      <c r="I33" s="17" t="s">
        <v>353</v>
      </c>
      <c r="J33" s="21">
        <v>54</v>
      </c>
      <c r="K33" s="17">
        <v>0</v>
      </c>
      <c r="L33" s="16">
        <v>0</v>
      </c>
      <c r="M33" s="16">
        <v>0</v>
      </c>
      <c r="N33" s="16">
        <v>2</v>
      </c>
      <c r="O33" s="2" t="str">
        <f t="shared" si="0"/>
        <v>10</v>
      </c>
      <c r="P33" s="2" t="str">
        <f t="shared" si="1"/>
        <v>10</v>
      </c>
      <c r="Q33" s="1">
        <v>607.65426136109545</v>
      </c>
    </row>
    <row r="34" spans="1:17" ht="15.75" customHeight="1" x14ac:dyDescent="0.25">
      <c r="A34" s="16" t="s">
        <v>348</v>
      </c>
      <c r="B34" s="17" t="s">
        <v>415</v>
      </c>
      <c r="C34" s="16">
        <v>75011</v>
      </c>
      <c r="D34" s="18" t="s">
        <v>416</v>
      </c>
      <c r="E34" s="19"/>
      <c r="F34" s="20">
        <v>45.878599999999999</v>
      </c>
      <c r="G34" s="21">
        <v>10760</v>
      </c>
      <c r="H34" s="21">
        <v>9910</v>
      </c>
      <c r="I34" s="17" t="s">
        <v>353</v>
      </c>
      <c r="J34" s="21">
        <v>33</v>
      </c>
      <c r="K34" s="17">
        <v>0</v>
      </c>
      <c r="L34" s="16">
        <v>0</v>
      </c>
      <c r="M34" s="16">
        <v>0</v>
      </c>
      <c r="N34" s="16">
        <v>2</v>
      </c>
      <c r="O34" s="2" t="str">
        <f t="shared" si="0"/>
        <v>10</v>
      </c>
      <c r="P34" s="2" t="str">
        <f t="shared" si="1"/>
        <v>10</v>
      </c>
      <c r="Q34" s="1">
        <v>216.00484757599403</v>
      </c>
    </row>
    <row r="35" spans="1:17" ht="15.75" customHeight="1" x14ac:dyDescent="0.25">
      <c r="A35" s="16" t="s">
        <v>348</v>
      </c>
      <c r="B35" s="17" t="s">
        <v>417</v>
      </c>
      <c r="C35" s="16">
        <v>71009</v>
      </c>
      <c r="D35" s="18" t="s">
        <v>418</v>
      </c>
      <c r="E35" s="19"/>
      <c r="F35" s="20">
        <v>96.809600000000003</v>
      </c>
      <c r="G35" s="21">
        <v>2693</v>
      </c>
      <c r="H35" s="21">
        <v>2574</v>
      </c>
      <c r="I35" s="17" t="s">
        <v>356</v>
      </c>
      <c r="J35" s="21">
        <v>474</v>
      </c>
      <c r="K35" s="17">
        <v>0</v>
      </c>
      <c r="L35" s="16">
        <v>0</v>
      </c>
      <c r="M35" s="16">
        <v>0</v>
      </c>
      <c r="N35" s="16">
        <v>3</v>
      </c>
      <c r="O35" s="2" t="str">
        <f t="shared" si="0"/>
        <v>15</v>
      </c>
      <c r="P35" s="2" t="str">
        <f t="shared" si="1"/>
        <v>10</v>
      </c>
      <c r="Q35" s="1">
        <v>26.588272237464054</v>
      </c>
    </row>
    <row r="36" spans="1:17" ht="15.75" customHeight="1" x14ac:dyDescent="0.25">
      <c r="A36" s="16" t="s">
        <v>348</v>
      </c>
      <c r="B36" s="17" t="s">
        <v>419</v>
      </c>
      <c r="C36" s="16">
        <v>75012</v>
      </c>
      <c r="D36" s="18" t="s">
        <v>420</v>
      </c>
      <c r="E36" s="19"/>
      <c r="F36" s="20">
        <v>20.348400000000002</v>
      </c>
      <c r="G36" s="21">
        <v>1754</v>
      </c>
      <c r="H36" s="21">
        <v>1631</v>
      </c>
      <c r="I36" s="17" t="s">
        <v>353</v>
      </c>
      <c r="J36" s="21">
        <v>100</v>
      </c>
      <c r="K36" s="17">
        <v>0</v>
      </c>
      <c r="L36" s="16">
        <v>0</v>
      </c>
      <c r="M36" s="16">
        <v>1</v>
      </c>
      <c r="N36" s="16">
        <v>3</v>
      </c>
      <c r="O36" s="2" t="str">
        <f t="shared" si="0"/>
        <v>15</v>
      </c>
      <c r="P36" s="2" t="str">
        <f t="shared" si="1"/>
        <v>10</v>
      </c>
      <c r="Q36" s="1">
        <v>80.153722159973256</v>
      </c>
    </row>
    <row r="37" spans="1:17" ht="15.75" customHeight="1" x14ac:dyDescent="0.25">
      <c r="A37" s="16" t="s">
        <v>348</v>
      </c>
      <c r="B37" s="17" t="s">
        <v>421</v>
      </c>
      <c r="C37" s="16">
        <v>110004</v>
      </c>
      <c r="D37" s="18" t="s">
        <v>422</v>
      </c>
      <c r="E37" s="19"/>
      <c r="F37" s="20">
        <v>150.93170000000001</v>
      </c>
      <c r="G37" s="21">
        <v>30422</v>
      </c>
      <c r="H37" s="21">
        <v>28422</v>
      </c>
      <c r="I37" s="17" t="s">
        <v>356</v>
      </c>
      <c r="J37" s="21">
        <v>105</v>
      </c>
      <c r="K37" s="17">
        <v>0</v>
      </c>
      <c r="L37" s="16">
        <v>0</v>
      </c>
      <c r="M37" s="16">
        <v>0</v>
      </c>
      <c r="N37" s="16">
        <v>2</v>
      </c>
      <c r="O37" s="2" t="str">
        <f t="shared" si="0"/>
        <v>10</v>
      </c>
      <c r="P37" s="2" t="str">
        <f t="shared" si="1"/>
        <v>20</v>
      </c>
      <c r="Q37" s="1">
        <v>188.3103416976023</v>
      </c>
    </row>
    <row r="38" spans="1:17" ht="15.75" customHeight="1" x14ac:dyDescent="0.25">
      <c r="A38" s="16" t="s">
        <v>348</v>
      </c>
      <c r="B38" s="17" t="s">
        <v>423</v>
      </c>
      <c r="C38" s="16">
        <v>75013</v>
      </c>
      <c r="D38" s="18" t="s">
        <v>424</v>
      </c>
      <c r="E38" s="19"/>
      <c r="F38" s="20">
        <v>10.7074</v>
      </c>
      <c r="G38" s="21">
        <v>2582</v>
      </c>
      <c r="H38" s="21">
        <v>2337</v>
      </c>
      <c r="I38" s="17" t="s">
        <v>353</v>
      </c>
      <c r="J38" s="21">
        <v>60</v>
      </c>
      <c r="K38" s="17">
        <v>0</v>
      </c>
      <c r="L38" s="16">
        <v>0</v>
      </c>
      <c r="M38" s="16">
        <v>0</v>
      </c>
      <c r="N38" s="16">
        <v>2</v>
      </c>
      <c r="O38" s="2" t="str">
        <f t="shared" si="0"/>
        <v>10</v>
      </c>
      <c r="P38" s="2" t="str">
        <f t="shared" si="1"/>
        <v>10</v>
      </c>
      <c r="Q38" s="1">
        <v>218.26026859928649</v>
      </c>
    </row>
    <row r="39" spans="1:17" ht="15.75" customHeight="1" x14ac:dyDescent="0.25">
      <c r="A39" s="16" t="s">
        <v>348</v>
      </c>
      <c r="B39" s="17" t="s">
        <v>425</v>
      </c>
      <c r="C39" s="16">
        <v>72014</v>
      </c>
      <c r="D39" s="23" t="s">
        <v>426</v>
      </c>
      <c r="E39" s="19"/>
      <c r="F39" s="20">
        <v>15.1052</v>
      </c>
      <c r="G39" s="21">
        <v>15396</v>
      </c>
      <c r="H39" s="21">
        <v>15357</v>
      </c>
      <c r="I39" s="17" t="s">
        <v>353</v>
      </c>
      <c r="J39" s="21">
        <v>74</v>
      </c>
      <c r="K39" s="17">
        <v>0</v>
      </c>
      <c r="L39" s="16">
        <v>0</v>
      </c>
      <c r="M39" s="16">
        <v>1</v>
      </c>
      <c r="N39" s="16">
        <v>2</v>
      </c>
      <c r="O39" s="2" t="str">
        <f t="shared" si="0"/>
        <v>10</v>
      </c>
      <c r="P39" s="2" t="str">
        <f t="shared" si="1"/>
        <v>10</v>
      </c>
      <c r="Q39" s="1">
        <v>1016.6697561104785</v>
      </c>
    </row>
    <row r="40" spans="1:17" ht="15.75" customHeight="1" x14ac:dyDescent="0.25">
      <c r="A40" s="16" t="s">
        <v>348</v>
      </c>
      <c r="B40" s="17" t="s">
        <v>427</v>
      </c>
      <c r="C40" s="16">
        <v>71010</v>
      </c>
      <c r="D40" s="23" t="s">
        <v>428</v>
      </c>
      <c r="E40" s="19"/>
      <c r="F40" s="20">
        <v>25.0017</v>
      </c>
      <c r="G40" s="21">
        <v>6524</v>
      </c>
      <c r="H40" s="21">
        <v>6703</v>
      </c>
      <c r="I40" s="17" t="s">
        <v>353</v>
      </c>
      <c r="J40" s="21">
        <v>62</v>
      </c>
      <c r="K40" s="17">
        <v>0</v>
      </c>
      <c r="L40" s="16">
        <v>0</v>
      </c>
      <c r="M40" s="16">
        <v>0</v>
      </c>
      <c r="N40" s="16">
        <v>2</v>
      </c>
      <c r="O40" s="2" t="str">
        <f t="shared" si="0"/>
        <v>10</v>
      </c>
      <c r="P40" s="2" t="str">
        <f t="shared" si="1"/>
        <v>10</v>
      </c>
      <c r="Q40" s="1">
        <v>268.10176907970259</v>
      </c>
    </row>
    <row r="41" spans="1:17" ht="15.75" customHeight="1" x14ac:dyDescent="0.25">
      <c r="A41" s="16" t="s">
        <v>348</v>
      </c>
      <c r="B41" s="17" t="s">
        <v>429</v>
      </c>
      <c r="C41" s="16">
        <v>71011</v>
      </c>
      <c r="D41" s="18" t="s">
        <v>430</v>
      </c>
      <c r="E41" s="19"/>
      <c r="F41" s="20">
        <v>34.711399999999998</v>
      </c>
      <c r="G41" s="21">
        <v>1040</v>
      </c>
      <c r="H41" s="21">
        <v>845</v>
      </c>
      <c r="I41" s="17" t="s">
        <v>356</v>
      </c>
      <c r="J41" s="21">
        <v>558</v>
      </c>
      <c r="K41" s="17">
        <v>0</v>
      </c>
      <c r="L41" s="16">
        <v>0</v>
      </c>
      <c r="M41" s="16">
        <v>0</v>
      </c>
      <c r="N41" s="16">
        <v>3</v>
      </c>
      <c r="O41" s="2" t="str">
        <f t="shared" si="0"/>
        <v>15</v>
      </c>
      <c r="P41" s="2" t="str">
        <f t="shared" si="1"/>
        <v>10</v>
      </c>
      <c r="Q41" s="1">
        <v>24.343587409323739</v>
      </c>
    </row>
    <row r="42" spans="1:17" ht="15.75" customHeight="1" x14ac:dyDescent="0.25">
      <c r="A42" s="16" t="s">
        <v>348</v>
      </c>
      <c r="B42" s="17" t="s">
        <v>431</v>
      </c>
      <c r="C42" s="16">
        <v>75014</v>
      </c>
      <c r="D42" s="18" t="s">
        <v>432</v>
      </c>
      <c r="E42" s="19"/>
      <c r="F42" s="20">
        <v>24.240500000000001</v>
      </c>
      <c r="G42" s="21">
        <v>12096</v>
      </c>
      <c r="H42" s="21">
        <v>11733</v>
      </c>
      <c r="I42" s="17" t="s">
        <v>353</v>
      </c>
      <c r="J42" s="21">
        <v>31</v>
      </c>
      <c r="K42" s="17">
        <v>0</v>
      </c>
      <c r="L42" s="16">
        <v>0</v>
      </c>
      <c r="M42" s="16">
        <v>0</v>
      </c>
      <c r="N42" s="16">
        <v>2</v>
      </c>
      <c r="O42" s="2" t="str">
        <f t="shared" si="0"/>
        <v>10</v>
      </c>
      <c r="P42" s="2" t="str">
        <f t="shared" si="1"/>
        <v>10</v>
      </c>
      <c r="Q42" s="1">
        <v>484.02466945813825</v>
      </c>
    </row>
    <row r="43" spans="1:17" ht="15.75" customHeight="1" x14ac:dyDescent="0.25">
      <c r="A43" s="16" t="s">
        <v>348</v>
      </c>
      <c r="B43" s="17" t="s">
        <v>433</v>
      </c>
      <c r="C43" s="16">
        <v>73002</v>
      </c>
      <c r="D43" s="18" t="s">
        <v>434</v>
      </c>
      <c r="E43" s="19"/>
      <c r="F43" s="20">
        <v>10.934699999999999</v>
      </c>
      <c r="G43" s="21">
        <v>6832</v>
      </c>
      <c r="H43" s="21">
        <v>6677</v>
      </c>
      <c r="I43" s="17" t="s">
        <v>353</v>
      </c>
      <c r="J43" s="21">
        <v>72</v>
      </c>
      <c r="K43" s="17">
        <v>0</v>
      </c>
      <c r="L43" s="16">
        <v>0</v>
      </c>
      <c r="M43" s="16">
        <v>1</v>
      </c>
      <c r="N43" s="16">
        <v>2</v>
      </c>
      <c r="O43" s="2" t="str">
        <f t="shared" si="0"/>
        <v>10</v>
      </c>
      <c r="P43" s="2" t="str">
        <f t="shared" si="1"/>
        <v>10</v>
      </c>
      <c r="Q43" s="1">
        <v>610.62489140077003</v>
      </c>
    </row>
    <row r="44" spans="1:17" ht="15.75" customHeight="1" x14ac:dyDescent="0.25">
      <c r="A44" s="16" t="s">
        <v>348</v>
      </c>
      <c r="B44" s="17" t="s">
        <v>435</v>
      </c>
      <c r="C44" s="16">
        <v>74002</v>
      </c>
      <c r="D44" s="18" t="s">
        <v>436</v>
      </c>
      <c r="E44" s="19"/>
      <c r="F44" s="20">
        <v>106.61920000000001</v>
      </c>
      <c r="G44" s="21">
        <v>15896</v>
      </c>
      <c r="H44" s="21">
        <v>16761</v>
      </c>
      <c r="I44" s="17" t="s">
        <v>353</v>
      </c>
      <c r="J44" s="21">
        <v>161</v>
      </c>
      <c r="K44" s="17">
        <v>1</v>
      </c>
      <c r="L44" s="16">
        <v>0</v>
      </c>
      <c r="M44" s="16">
        <v>1</v>
      </c>
      <c r="N44" s="16">
        <v>2</v>
      </c>
      <c r="O44" s="2" t="str">
        <f t="shared" si="0"/>
        <v>10</v>
      </c>
      <c r="P44" s="2" t="str">
        <f t="shared" si="1"/>
        <v>20</v>
      </c>
      <c r="Q44" s="1">
        <v>157.20433092726262</v>
      </c>
    </row>
    <row r="45" spans="1:17" ht="15.75" customHeight="1" x14ac:dyDescent="0.25">
      <c r="A45" s="16" t="s">
        <v>348</v>
      </c>
      <c r="B45" s="17" t="s">
        <v>437</v>
      </c>
      <c r="C45" s="16">
        <v>75015</v>
      </c>
      <c r="D45" s="18" t="s">
        <v>438</v>
      </c>
      <c r="E45" s="19"/>
      <c r="F45" s="20">
        <v>48.986600000000003</v>
      </c>
      <c r="G45" s="21">
        <v>3685</v>
      </c>
      <c r="H45" s="21">
        <v>3677</v>
      </c>
      <c r="I45" s="17" t="s">
        <v>353</v>
      </c>
      <c r="J45" s="21">
        <v>75</v>
      </c>
      <c r="K45" s="17">
        <v>0</v>
      </c>
      <c r="L45" s="16">
        <v>0</v>
      </c>
      <c r="M45" s="16">
        <v>1</v>
      </c>
      <c r="N45" s="16">
        <v>3</v>
      </c>
      <c r="O45" s="2" t="str">
        <f t="shared" si="0"/>
        <v>15</v>
      </c>
      <c r="P45" s="2" t="str">
        <f t="shared" si="1"/>
        <v>10</v>
      </c>
      <c r="Q45" s="1">
        <v>75.061343306128606</v>
      </c>
    </row>
    <row r="46" spans="1:17" ht="15.75" customHeight="1" x14ac:dyDescent="0.25">
      <c r="A46" s="16" t="s">
        <v>348</v>
      </c>
      <c r="B46" s="17" t="s">
        <v>439</v>
      </c>
      <c r="C46" s="16">
        <v>71012</v>
      </c>
      <c r="D46" s="18" t="s">
        <v>440</v>
      </c>
      <c r="E46" s="19"/>
      <c r="F46" s="20">
        <v>80.049400000000006</v>
      </c>
      <c r="G46" s="21">
        <v>4305</v>
      </c>
      <c r="H46" s="21">
        <v>3867</v>
      </c>
      <c r="I46" s="17" t="s">
        <v>412</v>
      </c>
      <c r="J46" s="21">
        <v>147</v>
      </c>
      <c r="K46" s="17">
        <v>0</v>
      </c>
      <c r="L46" s="16">
        <v>0</v>
      </c>
      <c r="M46" s="16">
        <v>1</v>
      </c>
      <c r="N46" s="16">
        <v>3</v>
      </c>
      <c r="O46" s="2" t="str">
        <f t="shared" si="0"/>
        <v>15</v>
      </c>
      <c r="P46" s="2" t="str">
        <f t="shared" si="1"/>
        <v>10</v>
      </c>
      <c r="Q46" s="1">
        <v>48.307670013766497</v>
      </c>
    </row>
    <row r="47" spans="1:17" ht="15.75" customHeight="1" x14ac:dyDescent="0.25">
      <c r="A47" s="16" t="s">
        <v>348</v>
      </c>
      <c r="B47" s="17" t="s">
        <v>441</v>
      </c>
      <c r="C47" s="16">
        <v>71013</v>
      </c>
      <c r="D47" s="18" t="s">
        <v>442</v>
      </c>
      <c r="E47" s="19"/>
      <c r="F47" s="20">
        <v>48.3611</v>
      </c>
      <c r="G47" s="21">
        <v>1663</v>
      </c>
      <c r="H47" s="21">
        <v>1395</v>
      </c>
      <c r="I47" s="17" t="s">
        <v>356</v>
      </c>
      <c r="J47" s="21">
        <v>432</v>
      </c>
      <c r="K47" s="17">
        <v>0</v>
      </c>
      <c r="L47" s="16">
        <v>0</v>
      </c>
      <c r="M47" s="16">
        <v>0</v>
      </c>
      <c r="N47" s="16">
        <v>3</v>
      </c>
      <c r="O47" s="2" t="str">
        <f t="shared" si="0"/>
        <v>15</v>
      </c>
      <c r="P47" s="2" t="str">
        <f t="shared" si="1"/>
        <v>10</v>
      </c>
      <c r="Q47" s="1">
        <v>28.845497724410734</v>
      </c>
    </row>
    <row r="48" spans="1:17" ht="15.75" customHeight="1" x14ac:dyDescent="0.25">
      <c r="A48" s="16" t="s">
        <v>348</v>
      </c>
      <c r="B48" s="17" t="s">
        <v>443</v>
      </c>
      <c r="C48" s="16">
        <v>71014</v>
      </c>
      <c r="D48" s="18" t="s">
        <v>444</v>
      </c>
      <c r="E48" s="19"/>
      <c r="F48" s="20">
        <v>31.932099999999998</v>
      </c>
      <c r="G48" s="21">
        <v>1939</v>
      </c>
      <c r="H48" s="21">
        <v>1701</v>
      </c>
      <c r="I48" s="17" t="s">
        <v>356</v>
      </c>
      <c r="J48" s="21">
        <v>465</v>
      </c>
      <c r="K48" s="17">
        <v>0</v>
      </c>
      <c r="L48" s="16">
        <v>0</v>
      </c>
      <c r="M48" s="16">
        <v>0</v>
      </c>
      <c r="N48" s="16">
        <v>3</v>
      </c>
      <c r="O48" s="2" t="str">
        <f t="shared" si="0"/>
        <v>15</v>
      </c>
      <c r="P48" s="2" t="str">
        <f t="shared" si="1"/>
        <v>10</v>
      </c>
      <c r="Q48" s="1">
        <v>53.269280755102237</v>
      </c>
    </row>
    <row r="49" spans="1:17" ht="15.75" customHeight="1" x14ac:dyDescent="0.25">
      <c r="A49" s="16" t="s">
        <v>348</v>
      </c>
      <c r="B49" s="17" t="s">
        <v>445</v>
      </c>
      <c r="C49" s="16">
        <v>72015</v>
      </c>
      <c r="D49" s="18" t="s">
        <v>446</v>
      </c>
      <c r="E49" s="19"/>
      <c r="F49" s="20">
        <v>78.431799999999996</v>
      </c>
      <c r="G49" s="21">
        <v>19246</v>
      </c>
      <c r="H49" s="21">
        <v>19537</v>
      </c>
      <c r="I49" s="17" t="s">
        <v>356</v>
      </c>
      <c r="J49" s="21">
        <v>223</v>
      </c>
      <c r="K49" s="17">
        <v>0</v>
      </c>
      <c r="L49" s="16">
        <v>0</v>
      </c>
      <c r="M49" s="16">
        <v>0</v>
      </c>
      <c r="N49" s="16">
        <v>2</v>
      </c>
      <c r="O49" s="2" t="str">
        <f t="shared" si="0"/>
        <v>10</v>
      </c>
      <c r="P49" s="2" t="str">
        <f t="shared" si="1"/>
        <v>10</v>
      </c>
      <c r="Q49" s="1">
        <v>249.09539243011127</v>
      </c>
    </row>
    <row r="50" spans="1:17" ht="15.75" customHeight="1" x14ac:dyDescent="0.25">
      <c r="A50" s="16" t="s">
        <v>348</v>
      </c>
      <c r="B50" s="17" t="s">
        <v>447</v>
      </c>
      <c r="C50" s="16">
        <v>75016</v>
      </c>
      <c r="D50" s="18" t="s">
        <v>448</v>
      </c>
      <c r="E50" s="19"/>
      <c r="F50" s="20">
        <v>38.727400000000003</v>
      </c>
      <c r="G50" s="21">
        <v>20489</v>
      </c>
      <c r="H50" s="21">
        <v>19404</v>
      </c>
      <c r="I50" s="17" t="s">
        <v>353</v>
      </c>
      <c r="J50" s="21">
        <v>109</v>
      </c>
      <c r="K50" s="17">
        <v>0</v>
      </c>
      <c r="L50" s="16">
        <v>0</v>
      </c>
      <c r="M50" s="16">
        <v>0</v>
      </c>
      <c r="N50" s="16">
        <v>2</v>
      </c>
      <c r="O50" s="2" t="str">
        <f t="shared" si="0"/>
        <v>10</v>
      </c>
      <c r="P50" s="2" t="str">
        <f t="shared" si="1"/>
        <v>10</v>
      </c>
      <c r="Q50" s="1">
        <v>501.04060690880357</v>
      </c>
    </row>
    <row r="51" spans="1:17" ht="15.75" customHeight="1" x14ac:dyDescent="0.25">
      <c r="A51" s="16" t="s">
        <v>348</v>
      </c>
      <c r="B51" s="17" t="s">
        <v>449</v>
      </c>
      <c r="C51" s="16">
        <v>72016</v>
      </c>
      <c r="D51" s="18" t="s">
        <v>450</v>
      </c>
      <c r="E51" s="19"/>
      <c r="F51" s="20">
        <v>90.197400000000002</v>
      </c>
      <c r="G51" s="21">
        <v>14270</v>
      </c>
      <c r="H51" s="21">
        <v>14805</v>
      </c>
      <c r="I51" s="17" t="s">
        <v>356</v>
      </c>
      <c r="J51" s="21">
        <v>341</v>
      </c>
      <c r="K51" s="17">
        <v>0</v>
      </c>
      <c r="L51" s="16">
        <v>0</v>
      </c>
      <c r="M51" s="16">
        <v>0</v>
      </c>
      <c r="N51" s="16">
        <v>2</v>
      </c>
      <c r="O51" s="2" t="str">
        <f t="shared" si="0"/>
        <v>10</v>
      </c>
      <c r="P51" s="2" t="str">
        <f t="shared" si="1"/>
        <v>10</v>
      </c>
      <c r="Q51" s="1">
        <v>164.13998629672253</v>
      </c>
    </row>
    <row r="52" spans="1:17" ht="15.75" customHeight="1" x14ac:dyDescent="0.25">
      <c r="A52" s="16" t="s">
        <v>348</v>
      </c>
      <c r="B52" s="17" t="s">
        <v>451</v>
      </c>
      <c r="C52" s="16">
        <v>72017</v>
      </c>
      <c r="D52" s="18" t="s">
        <v>452</v>
      </c>
      <c r="E52" s="19"/>
      <c r="F52" s="20">
        <v>69.128200000000007</v>
      </c>
      <c r="G52" s="21">
        <v>19340</v>
      </c>
      <c r="H52" s="21">
        <v>19323</v>
      </c>
      <c r="I52" s="17" t="s">
        <v>356</v>
      </c>
      <c r="J52" s="21">
        <v>290</v>
      </c>
      <c r="K52" s="17">
        <v>0</v>
      </c>
      <c r="L52" s="16">
        <v>0</v>
      </c>
      <c r="M52" s="16">
        <v>0</v>
      </c>
      <c r="N52" s="16">
        <v>2</v>
      </c>
      <c r="O52" s="2" t="str">
        <f t="shared" si="0"/>
        <v>10</v>
      </c>
      <c r="P52" s="2" t="str">
        <f t="shared" si="1"/>
        <v>10</v>
      </c>
      <c r="Q52" s="1">
        <v>279.5241305284963</v>
      </c>
    </row>
    <row r="53" spans="1:17" ht="15.75" customHeight="1" x14ac:dyDescent="0.25">
      <c r="A53" s="16" t="s">
        <v>348</v>
      </c>
      <c r="B53" s="17" t="s">
        <v>453</v>
      </c>
      <c r="C53" s="16">
        <v>73003</v>
      </c>
      <c r="D53" s="18" t="s">
        <v>454</v>
      </c>
      <c r="E53" s="19"/>
      <c r="F53" s="20">
        <v>242.31479999999999</v>
      </c>
      <c r="G53" s="21">
        <v>17125</v>
      </c>
      <c r="H53" s="21">
        <v>16488</v>
      </c>
      <c r="I53" s="17" t="s">
        <v>412</v>
      </c>
      <c r="J53" s="21">
        <v>245</v>
      </c>
      <c r="K53" s="17">
        <v>1</v>
      </c>
      <c r="L53" s="16">
        <v>0</v>
      </c>
      <c r="M53" s="16">
        <v>1</v>
      </c>
      <c r="N53" s="16">
        <v>2</v>
      </c>
      <c r="O53" s="2" t="str">
        <f t="shared" si="0"/>
        <v>10</v>
      </c>
      <c r="P53" s="2" t="str">
        <f t="shared" si="1"/>
        <v>20</v>
      </c>
      <c r="Q53" s="1">
        <v>68.043718336643082</v>
      </c>
    </row>
    <row r="54" spans="1:17" ht="15.75" customHeight="1" x14ac:dyDescent="0.25">
      <c r="A54" s="16" t="s">
        <v>348</v>
      </c>
      <c r="B54" s="17" t="s">
        <v>455</v>
      </c>
      <c r="C54" s="16">
        <v>71015</v>
      </c>
      <c r="D54" s="18" t="s">
        <v>456</v>
      </c>
      <c r="E54" s="19"/>
      <c r="F54" s="20">
        <v>51.473599999999998</v>
      </c>
      <c r="G54" s="21">
        <v>2119</v>
      </c>
      <c r="H54" s="21">
        <v>2009</v>
      </c>
      <c r="I54" s="17" t="s">
        <v>356</v>
      </c>
      <c r="J54" s="21">
        <v>284</v>
      </c>
      <c r="K54" s="17">
        <v>0</v>
      </c>
      <c r="L54" s="16">
        <v>0</v>
      </c>
      <c r="M54" s="16">
        <v>0</v>
      </c>
      <c r="N54" s="16">
        <v>3</v>
      </c>
      <c r="O54" s="2" t="str">
        <f t="shared" si="0"/>
        <v>15</v>
      </c>
      <c r="P54" s="2" t="str">
        <f t="shared" si="1"/>
        <v>10</v>
      </c>
      <c r="Q54" s="1">
        <v>39.029716204034692</v>
      </c>
    </row>
    <row r="55" spans="1:17" ht="15.75" customHeight="1" x14ac:dyDescent="0.25">
      <c r="A55" s="16" t="s">
        <v>348</v>
      </c>
      <c r="B55" s="17" t="s">
        <v>457</v>
      </c>
      <c r="C55" s="16">
        <v>71016</v>
      </c>
      <c r="D55" s="18" t="s">
        <v>458</v>
      </c>
      <c r="E55" s="19"/>
      <c r="F55" s="20">
        <v>26.785399999999999</v>
      </c>
      <c r="G55" s="21">
        <v>1331</v>
      </c>
      <c r="H55" s="21">
        <v>1218</v>
      </c>
      <c r="I55" s="17" t="s">
        <v>356</v>
      </c>
      <c r="J55" s="21">
        <v>630</v>
      </c>
      <c r="K55" s="17">
        <v>0</v>
      </c>
      <c r="L55" s="16">
        <v>0</v>
      </c>
      <c r="M55" s="16">
        <v>0</v>
      </c>
      <c r="N55" s="16">
        <v>3</v>
      </c>
      <c r="O55" s="2" t="str">
        <f t="shared" si="0"/>
        <v>15</v>
      </c>
      <c r="P55" s="2" t="str">
        <f t="shared" si="1"/>
        <v>10</v>
      </c>
      <c r="Q55" s="1">
        <v>45.472533544393592</v>
      </c>
    </row>
    <row r="56" spans="1:17" ht="15.75" customHeight="1" x14ac:dyDescent="0.25">
      <c r="A56" s="16" t="s">
        <v>348</v>
      </c>
      <c r="B56" s="17" t="s">
        <v>459</v>
      </c>
      <c r="C56" s="16">
        <v>71017</v>
      </c>
      <c r="D56" s="18" t="s">
        <v>460</v>
      </c>
      <c r="E56" s="19"/>
      <c r="F56" s="20">
        <v>61.4861</v>
      </c>
      <c r="G56" s="21">
        <v>1557</v>
      </c>
      <c r="H56" s="21">
        <v>1308</v>
      </c>
      <c r="I56" s="17" t="s">
        <v>356</v>
      </c>
      <c r="J56" s="21">
        <v>543</v>
      </c>
      <c r="K56" s="17">
        <v>0</v>
      </c>
      <c r="L56" s="16">
        <v>0</v>
      </c>
      <c r="M56" s="16">
        <v>0</v>
      </c>
      <c r="N56" s="16">
        <v>3</v>
      </c>
      <c r="O56" s="2" t="str">
        <f t="shared" si="0"/>
        <v>15</v>
      </c>
      <c r="P56" s="2" t="str">
        <f t="shared" si="1"/>
        <v>10</v>
      </c>
      <c r="Q56" s="1">
        <v>21.273100749600317</v>
      </c>
    </row>
    <row r="57" spans="1:17" ht="15.75" customHeight="1" x14ac:dyDescent="0.25">
      <c r="A57" s="16" t="s">
        <v>348</v>
      </c>
      <c r="B57" s="17" t="s">
        <v>461</v>
      </c>
      <c r="C57" s="16">
        <v>75017</v>
      </c>
      <c r="D57" s="18" t="s">
        <v>462</v>
      </c>
      <c r="E57" s="19"/>
      <c r="F57" s="20">
        <v>12.9451</v>
      </c>
      <c r="G57" s="21">
        <v>2975</v>
      </c>
      <c r="H57" s="21">
        <v>2779</v>
      </c>
      <c r="I57" s="17" t="s">
        <v>353</v>
      </c>
      <c r="J57" s="21">
        <v>47</v>
      </c>
      <c r="K57" s="17">
        <v>0</v>
      </c>
      <c r="L57" s="16">
        <v>0</v>
      </c>
      <c r="M57" s="16">
        <v>0</v>
      </c>
      <c r="N57" s="16">
        <v>2</v>
      </c>
      <c r="O57" s="2" t="str">
        <f t="shared" si="0"/>
        <v>10</v>
      </c>
      <c r="P57" s="2" t="str">
        <f t="shared" si="1"/>
        <v>10</v>
      </c>
      <c r="Q57" s="1">
        <v>214.67582328448603</v>
      </c>
    </row>
    <row r="58" spans="1:17" ht="15.75" customHeight="1" x14ac:dyDescent="0.25">
      <c r="A58" s="16" t="s">
        <v>348</v>
      </c>
      <c r="B58" s="17" t="s">
        <v>463</v>
      </c>
      <c r="C58" s="16">
        <v>75018</v>
      </c>
      <c r="D58" s="18" t="s">
        <v>464</v>
      </c>
      <c r="E58" s="19"/>
      <c r="F58" s="20">
        <v>9.6245999999999992</v>
      </c>
      <c r="G58" s="21">
        <v>4070</v>
      </c>
      <c r="H58" s="21">
        <v>3736</v>
      </c>
      <c r="I58" s="17" t="s">
        <v>353</v>
      </c>
      <c r="J58" s="21">
        <v>90</v>
      </c>
      <c r="K58" s="17">
        <v>0</v>
      </c>
      <c r="L58" s="16">
        <v>0</v>
      </c>
      <c r="M58" s="16">
        <v>0</v>
      </c>
      <c r="N58" s="16">
        <v>2</v>
      </c>
      <c r="O58" s="2" t="str">
        <f t="shared" si="0"/>
        <v>10</v>
      </c>
      <c r="P58" s="2" t="str">
        <f t="shared" si="1"/>
        <v>10</v>
      </c>
      <c r="Q58" s="1">
        <v>388.17197597822252</v>
      </c>
    </row>
    <row r="59" spans="1:17" ht="15.75" customHeight="1" x14ac:dyDescent="0.25">
      <c r="A59" s="16" t="s">
        <v>348</v>
      </c>
      <c r="B59" s="17" t="s">
        <v>465</v>
      </c>
      <c r="C59" s="16">
        <v>75019</v>
      </c>
      <c r="D59" s="18" t="s">
        <v>466</v>
      </c>
      <c r="E59" s="19"/>
      <c r="F59" s="20">
        <v>20.768899999999999</v>
      </c>
      <c r="G59" s="21">
        <v>5334</v>
      </c>
      <c r="H59" s="21">
        <v>5133</v>
      </c>
      <c r="I59" s="17" t="s">
        <v>353</v>
      </c>
      <c r="J59" s="21">
        <v>121</v>
      </c>
      <c r="K59" s="17">
        <v>1</v>
      </c>
      <c r="L59" s="16">
        <v>0</v>
      </c>
      <c r="M59" s="16">
        <v>1</v>
      </c>
      <c r="N59" s="16">
        <v>2</v>
      </c>
      <c r="O59" s="2" t="str">
        <f t="shared" si="0"/>
        <v>10</v>
      </c>
      <c r="P59" s="2" t="str">
        <f t="shared" si="1"/>
        <v>10</v>
      </c>
      <c r="Q59" s="1">
        <v>247.14838051124519</v>
      </c>
    </row>
    <row r="60" spans="1:17" ht="15.75" customHeight="1" x14ac:dyDescent="0.25">
      <c r="A60" s="16" t="s">
        <v>348</v>
      </c>
      <c r="B60" s="17" t="s">
        <v>467</v>
      </c>
      <c r="C60" s="16">
        <v>75096</v>
      </c>
      <c r="D60" s="18" t="s">
        <v>468</v>
      </c>
      <c r="E60" s="19"/>
      <c r="F60" s="20">
        <v>4.5636999999999999</v>
      </c>
      <c r="G60" s="21">
        <v>2473</v>
      </c>
      <c r="H60" s="21">
        <v>2331</v>
      </c>
      <c r="I60" s="17" t="s">
        <v>353</v>
      </c>
      <c r="J60" s="21">
        <v>89</v>
      </c>
      <c r="K60" s="17">
        <v>1</v>
      </c>
      <c r="L60" s="16">
        <v>0</v>
      </c>
      <c r="M60" s="16">
        <v>1</v>
      </c>
      <c r="N60" s="16">
        <v>3</v>
      </c>
      <c r="O60" s="2" t="str">
        <f t="shared" si="0"/>
        <v>15</v>
      </c>
      <c r="P60" s="2" t="str">
        <f t="shared" si="1"/>
        <v>10</v>
      </c>
      <c r="Q60" s="1">
        <v>510.76977014264742</v>
      </c>
    </row>
    <row r="61" spans="1:17" ht="15.75" customHeight="1" x14ac:dyDescent="0.25">
      <c r="A61" s="16" t="s">
        <v>348</v>
      </c>
      <c r="B61" s="17" t="s">
        <v>469</v>
      </c>
      <c r="C61" s="16">
        <v>75020</v>
      </c>
      <c r="D61" s="18" t="s">
        <v>470</v>
      </c>
      <c r="E61" s="19"/>
      <c r="F61" s="20">
        <v>22.654299999999999</v>
      </c>
      <c r="G61" s="21">
        <v>11913</v>
      </c>
      <c r="H61" s="21">
        <v>12766</v>
      </c>
      <c r="I61" s="17" t="s">
        <v>353</v>
      </c>
      <c r="J61" s="21">
        <v>36</v>
      </c>
      <c r="K61" s="17">
        <v>0</v>
      </c>
      <c r="L61" s="16">
        <v>0</v>
      </c>
      <c r="M61" s="16">
        <v>0</v>
      </c>
      <c r="N61" s="16">
        <v>2</v>
      </c>
      <c r="O61" s="2" t="str">
        <f t="shared" si="0"/>
        <v>10</v>
      </c>
      <c r="P61" s="2" t="str">
        <f t="shared" si="1"/>
        <v>10</v>
      </c>
      <c r="Q61" s="1">
        <v>563.51332859545425</v>
      </c>
    </row>
    <row r="62" spans="1:17" ht="15.75" customHeight="1" x14ac:dyDescent="0.25">
      <c r="A62" s="16" t="s">
        <v>348</v>
      </c>
      <c r="B62" s="17" t="s">
        <v>471</v>
      </c>
      <c r="C62" s="16">
        <v>74003</v>
      </c>
      <c r="D62" s="18" t="s">
        <v>472</v>
      </c>
      <c r="E62" s="19"/>
      <c r="F62" s="20">
        <v>132.02010000000001</v>
      </c>
      <c r="G62" s="21">
        <v>20209</v>
      </c>
      <c r="H62" s="21">
        <v>18991</v>
      </c>
      <c r="I62" s="17" t="s">
        <v>412</v>
      </c>
      <c r="J62" s="21">
        <v>298</v>
      </c>
      <c r="K62" s="17">
        <v>0</v>
      </c>
      <c r="L62" s="16">
        <v>0</v>
      </c>
      <c r="M62" s="16">
        <v>0</v>
      </c>
      <c r="N62" s="16">
        <v>2</v>
      </c>
      <c r="O62" s="2" t="str">
        <f t="shared" si="0"/>
        <v>10</v>
      </c>
      <c r="P62" s="2" t="str">
        <f t="shared" si="1"/>
        <v>20</v>
      </c>
      <c r="Q62" s="1">
        <v>143.84930779479791</v>
      </c>
    </row>
    <row r="63" spans="1:17" ht="15.75" customHeight="1" x14ac:dyDescent="0.25">
      <c r="A63" s="16" t="s">
        <v>348</v>
      </c>
      <c r="B63" s="17" t="s">
        <v>473</v>
      </c>
      <c r="C63" s="16">
        <v>71018</v>
      </c>
      <c r="D63" s="18" t="s">
        <v>474</v>
      </c>
      <c r="E63" s="19"/>
      <c r="F63" s="20">
        <v>65.417100000000005</v>
      </c>
      <c r="G63" s="21">
        <v>1724</v>
      </c>
      <c r="H63" s="21">
        <v>1426</v>
      </c>
      <c r="I63" s="17" t="s">
        <v>356</v>
      </c>
      <c r="J63" s="21">
        <v>480</v>
      </c>
      <c r="K63" s="17">
        <v>0</v>
      </c>
      <c r="L63" s="16">
        <v>0</v>
      </c>
      <c r="M63" s="16">
        <v>0</v>
      </c>
      <c r="N63" s="16">
        <v>3</v>
      </c>
      <c r="O63" s="2" t="str">
        <f t="shared" si="0"/>
        <v>15</v>
      </c>
      <c r="P63" s="2" t="str">
        <f t="shared" si="1"/>
        <v>10</v>
      </c>
      <c r="Q63" s="1">
        <v>21.798581716401369</v>
      </c>
    </row>
    <row r="64" spans="1:17" ht="15.75" customHeight="1" x14ac:dyDescent="0.25">
      <c r="A64" s="16" t="s">
        <v>348</v>
      </c>
      <c r="B64" s="17" t="s">
        <v>475</v>
      </c>
      <c r="C64" s="16">
        <v>72018</v>
      </c>
      <c r="D64" s="23" t="s">
        <v>476</v>
      </c>
      <c r="E64" s="19"/>
      <c r="F64" s="20">
        <v>5.9108000000000001</v>
      </c>
      <c r="G64" s="21">
        <v>5491</v>
      </c>
      <c r="H64" s="21">
        <v>5766</v>
      </c>
      <c r="I64" s="17" t="s">
        <v>353</v>
      </c>
      <c r="J64" s="21">
        <v>110</v>
      </c>
      <c r="K64" s="17">
        <v>0</v>
      </c>
      <c r="L64" s="16">
        <v>0</v>
      </c>
      <c r="M64" s="16">
        <v>1</v>
      </c>
      <c r="N64" s="16">
        <v>2</v>
      </c>
      <c r="O64" s="2" t="str">
        <f t="shared" si="0"/>
        <v>10</v>
      </c>
      <c r="P64" s="2" t="str">
        <f t="shared" si="1"/>
        <v>10</v>
      </c>
      <c r="Q64" s="1">
        <v>975.50247005481492</v>
      </c>
    </row>
    <row r="65" spans="1:17" ht="15.75" customHeight="1" x14ac:dyDescent="0.25">
      <c r="A65" s="16" t="s">
        <v>348</v>
      </c>
      <c r="B65" s="17" t="s">
        <v>477</v>
      </c>
      <c r="C65" s="16">
        <v>71019</v>
      </c>
      <c r="D65" s="18" t="s">
        <v>478</v>
      </c>
      <c r="E65" s="19"/>
      <c r="F65" s="20">
        <v>18.4132</v>
      </c>
      <c r="G65" s="21">
        <v>172</v>
      </c>
      <c r="H65" s="21">
        <v>152</v>
      </c>
      <c r="I65" s="17" t="s">
        <v>351</v>
      </c>
      <c r="J65" s="21">
        <v>726</v>
      </c>
      <c r="K65" s="17">
        <v>0</v>
      </c>
      <c r="L65" s="16">
        <v>0</v>
      </c>
      <c r="M65" s="16">
        <v>0</v>
      </c>
      <c r="N65" s="16">
        <v>3</v>
      </c>
      <c r="O65" s="2" t="str">
        <f t="shared" si="0"/>
        <v>15</v>
      </c>
      <c r="P65" s="2" t="str">
        <f t="shared" si="1"/>
        <v>10</v>
      </c>
      <c r="Q65" s="1">
        <v>8.2549475376360437</v>
      </c>
    </row>
    <row r="66" spans="1:17" ht="15.75" customHeight="1" x14ac:dyDescent="0.25">
      <c r="A66" s="16" t="s">
        <v>348</v>
      </c>
      <c r="B66" s="17" t="s">
        <v>479</v>
      </c>
      <c r="C66" s="16">
        <v>74004</v>
      </c>
      <c r="D66" s="18" t="s">
        <v>480</v>
      </c>
      <c r="E66" s="19"/>
      <c r="F66" s="20">
        <v>37.8384</v>
      </c>
      <c r="G66" s="21">
        <v>6799</v>
      </c>
      <c r="H66" s="21">
        <v>6227</v>
      </c>
      <c r="I66" s="17" t="s">
        <v>353</v>
      </c>
      <c r="J66" s="21">
        <v>58</v>
      </c>
      <c r="K66" s="17">
        <v>0</v>
      </c>
      <c r="L66" s="16">
        <v>0</v>
      </c>
      <c r="M66" s="16">
        <v>0</v>
      </c>
      <c r="N66" s="16">
        <v>2</v>
      </c>
      <c r="O66" s="2" t="str">
        <f t="shared" si="0"/>
        <v>10</v>
      </c>
      <c r="P66" s="2" t="str">
        <f t="shared" si="1"/>
        <v>10</v>
      </c>
      <c r="Q66" s="1">
        <v>164.56826927142797</v>
      </c>
    </row>
    <row r="67" spans="1:17" ht="15.75" customHeight="1" x14ac:dyDescent="0.25">
      <c r="A67" s="16" t="s">
        <v>348</v>
      </c>
      <c r="B67" s="17" t="s">
        <v>481</v>
      </c>
      <c r="C67" s="16">
        <v>71020</v>
      </c>
      <c r="D67" s="23" t="s">
        <v>482</v>
      </c>
      <c r="E67" s="19"/>
      <c r="F67" s="20">
        <v>593.91959999999995</v>
      </c>
      <c r="G67" s="21">
        <v>56653</v>
      </c>
      <c r="H67" s="21">
        <v>57223</v>
      </c>
      <c r="I67" s="17" t="s">
        <v>353</v>
      </c>
      <c r="J67" s="21">
        <v>120</v>
      </c>
      <c r="K67" s="17">
        <v>0</v>
      </c>
      <c r="L67" s="16">
        <v>0</v>
      </c>
      <c r="M67" s="16">
        <v>0</v>
      </c>
      <c r="N67" s="16">
        <v>1</v>
      </c>
      <c r="O67" s="2" t="str">
        <f t="shared" ref="O67:O130" si="2">IF(N67=1,"5",IF(N67=2,"10",IF(N67=3,"15","")))</f>
        <v>5</v>
      </c>
      <c r="P67" s="2" t="str">
        <f t="shared" ref="P67:P130" si="3">IF(F67&lt;100,"10",IF((F67&gt;=100)*(F67&lt;300),"20",IF((F67&gt;=300),"30","")))</f>
        <v>30</v>
      </c>
      <c r="Q67" s="1">
        <v>96.348057885276063</v>
      </c>
    </row>
    <row r="68" spans="1:17" ht="15.75" customHeight="1" x14ac:dyDescent="0.25">
      <c r="A68" s="16" t="s">
        <v>348</v>
      </c>
      <c r="B68" s="17" t="s">
        <v>483</v>
      </c>
      <c r="C68" s="16">
        <v>71021</v>
      </c>
      <c r="D68" s="23" t="s">
        <v>484</v>
      </c>
      <c r="E68" s="19"/>
      <c r="F68" s="20">
        <v>61.517299999999999</v>
      </c>
      <c r="G68" s="21">
        <v>1772</v>
      </c>
      <c r="H68" s="21">
        <v>1557</v>
      </c>
      <c r="I68" s="17" t="s">
        <v>353</v>
      </c>
      <c r="J68" s="21">
        <v>221</v>
      </c>
      <c r="K68" s="17">
        <v>1</v>
      </c>
      <c r="L68" s="16">
        <v>0</v>
      </c>
      <c r="M68" s="16">
        <v>1</v>
      </c>
      <c r="N68" s="16">
        <v>3</v>
      </c>
      <c r="O68" s="2" t="str">
        <f t="shared" si="2"/>
        <v>15</v>
      </c>
      <c r="P68" s="2" t="str">
        <f t="shared" si="3"/>
        <v>10</v>
      </c>
      <c r="Q68" s="1">
        <v>25.309953460246142</v>
      </c>
    </row>
    <row r="69" spans="1:17" ht="15.75" customHeight="1" x14ac:dyDescent="0.25">
      <c r="A69" s="16" t="s">
        <v>348</v>
      </c>
      <c r="B69" s="17" t="s">
        <v>485</v>
      </c>
      <c r="C69" s="16">
        <v>74005</v>
      </c>
      <c r="D69" s="18" t="s">
        <v>486</v>
      </c>
      <c r="E69" s="19"/>
      <c r="F69" s="20">
        <v>54.168799999999997</v>
      </c>
      <c r="G69" s="21">
        <v>11745</v>
      </c>
      <c r="H69" s="21">
        <v>11252</v>
      </c>
      <c r="I69" s="17" t="s">
        <v>412</v>
      </c>
      <c r="J69" s="21">
        <v>393</v>
      </c>
      <c r="K69" s="17">
        <v>0</v>
      </c>
      <c r="L69" s="16">
        <v>0</v>
      </c>
      <c r="M69" s="16">
        <v>1</v>
      </c>
      <c r="N69" s="16">
        <v>3</v>
      </c>
      <c r="O69" s="2" t="str">
        <f t="shared" si="2"/>
        <v>15</v>
      </c>
      <c r="P69" s="2" t="str">
        <f t="shared" si="3"/>
        <v>10</v>
      </c>
      <c r="Q69" s="1">
        <v>207.72104975557886</v>
      </c>
    </row>
    <row r="70" spans="1:17" ht="15.75" customHeight="1" x14ac:dyDescent="0.25">
      <c r="A70" s="16" t="s">
        <v>348</v>
      </c>
      <c r="B70" s="17" t="s">
        <v>487</v>
      </c>
      <c r="C70" s="16">
        <v>75021</v>
      </c>
      <c r="D70" s="18" t="s">
        <v>488</v>
      </c>
      <c r="E70" s="19"/>
      <c r="F70" s="20">
        <v>12.789099999999999</v>
      </c>
      <c r="G70" s="21">
        <v>6352</v>
      </c>
      <c r="H70" s="21">
        <v>5725</v>
      </c>
      <c r="I70" s="17" t="s">
        <v>353</v>
      </c>
      <c r="J70" s="21">
        <v>119</v>
      </c>
      <c r="K70" s="17">
        <v>0</v>
      </c>
      <c r="L70" s="16">
        <v>0</v>
      </c>
      <c r="M70" s="16">
        <v>0</v>
      </c>
      <c r="N70" s="16">
        <v>2</v>
      </c>
      <c r="O70" s="2" t="str">
        <f t="shared" si="2"/>
        <v>10</v>
      </c>
      <c r="P70" s="2" t="str">
        <f t="shared" si="3"/>
        <v>10</v>
      </c>
      <c r="Q70" s="1">
        <v>447.64682424877435</v>
      </c>
    </row>
    <row r="71" spans="1:17" ht="15.75" customHeight="1" x14ac:dyDescent="0.25">
      <c r="A71" s="16" t="s">
        <v>348</v>
      </c>
      <c r="B71" s="17" t="s">
        <v>489</v>
      </c>
      <c r="C71" s="16">
        <v>72019</v>
      </c>
      <c r="D71" s="18" t="s">
        <v>490</v>
      </c>
      <c r="E71" s="19"/>
      <c r="F71" s="20">
        <v>128.4204</v>
      </c>
      <c r="G71" s="21">
        <v>25683</v>
      </c>
      <c r="H71" s="21">
        <v>25801</v>
      </c>
      <c r="I71" s="17" t="s">
        <v>356</v>
      </c>
      <c r="J71" s="21">
        <v>219</v>
      </c>
      <c r="K71" s="17">
        <v>0</v>
      </c>
      <c r="L71" s="16">
        <v>0</v>
      </c>
      <c r="M71" s="16">
        <v>1</v>
      </c>
      <c r="N71" s="16">
        <v>2</v>
      </c>
      <c r="O71" s="2" t="str">
        <f t="shared" si="2"/>
        <v>10</v>
      </c>
      <c r="P71" s="2" t="str">
        <f t="shared" si="3"/>
        <v>20</v>
      </c>
      <c r="Q71" s="1">
        <v>200.9104472498139</v>
      </c>
    </row>
    <row r="72" spans="1:17" ht="15.75" customHeight="1" x14ac:dyDescent="0.25">
      <c r="A72" s="16" t="s">
        <v>348</v>
      </c>
      <c r="B72" s="17" t="s">
        <v>491</v>
      </c>
      <c r="C72" s="16">
        <v>75022</v>
      </c>
      <c r="D72" s="18" t="s">
        <v>492</v>
      </c>
      <c r="E72" s="19"/>
      <c r="F72" s="20">
        <v>58.531700000000001</v>
      </c>
      <c r="G72" s="21">
        <v>23870</v>
      </c>
      <c r="H72" s="21">
        <v>23227</v>
      </c>
      <c r="I72" s="17" t="s">
        <v>353</v>
      </c>
      <c r="J72" s="21">
        <v>34</v>
      </c>
      <c r="K72" s="17">
        <v>0</v>
      </c>
      <c r="L72" s="16">
        <v>0</v>
      </c>
      <c r="M72" s="16">
        <v>0</v>
      </c>
      <c r="N72" s="16">
        <v>2</v>
      </c>
      <c r="O72" s="2" t="str">
        <f t="shared" si="2"/>
        <v>10</v>
      </c>
      <c r="P72" s="2" t="str">
        <f t="shared" si="3"/>
        <v>10</v>
      </c>
      <c r="Q72" s="1">
        <v>396.82770191195539</v>
      </c>
    </row>
    <row r="73" spans="1:17" ht="15.75" customHeight="1" x14ac:dyDescent="0.25">
      <c r="A73" s="16" t="s">
        <v>348</v>
      </c>
      <c r="B73" s="17" t="s">
        <v>493</v>
      </c>
      <c r="C73" s="16">
        <v>72020</v>
      </c>
      <c r="D73" s="18" t="s">
        <v>494</v>
      </c>
      <c r="E73" s="19"/>
      <c r="F73" s="20">
        <v>169.2783</v>
      </c>
      <c r="G73" s="21">
        <v>48072</v>
      </c>
      <c r="H73" s="21">
        <v>47316</v>
      </c>
      <c r="I73" s="17" t="s">
        <v>356</v>
      </c>
      <c r="J73" s="21">
        <v>232</v>
      </c>
      <c r="K73" s="17">
        <v>0</v>
      </c>
      <c r="L73" s="16">
        <v>0</v>
      </c>
      <c r="M73" s="16">
        <v>0</v>
      </c>
      <c r="N73" s="16">
        <v>2</v>
      </c>
      <c r="O73" s="2" t="str">
        <f t="shared" si="2"/>
        <v>10</v>
      </c>
      <c r="P73" s="2" t="str">
        <f t="shared" si="3"/>
        <v>20</v>
      </c>
      <c r="Q73" s="1">
        <v>279.51603956325175</v>
      </c>
    </row>
    <row r="74" spans="1:17" ht="15.75" customHeight="1" x14ac:dyDescent="0.25">
      <c r="A74" s="16" t="s">
        <v>348</v>
      </c>
      <c r="B74" s="17" t="s">
        <v>495</v>
      </c>
      <c r="C74" s="16">
        <v>75023</v>
      </c>
      <c r="D74" s="18" t="s">
        <v>496</v>
      </c>
      <c r="E74" s="19"/>
      <c r="F74" s="20">
        <v>28.413399999999999</v>
      </c>
      <c r="G74" s="21">
        <v>5771</v>
      </c>
      <c r="H74" s="21">
        <v>5678</v>
      </c>
      <c r="I74" s="17" t="s">
        <v>353</v>
      </c>
      <c r="J74" s="21">
        <v>97</v>
      </c>
      <c r="K74" s="17">
        <v>0</v>
      </c>
      <c r="L74" s="16">
        <v>0</v>
      </c>
      <c r="M74" s="16">
        <v>0</v>
      </c>
      <c r="N74" s="16">
        <v>2</v>
      </c>
      <c r="O74" s="2" t="str">
        <f t="shared" si="2"/>
        <v>10</v>
      </c>
      <c r="P74" s="2" t="str">
        <f t="shared" si="3"/>
        <v>10</v>
      </c>
      <c r="Q74" s="1">
        <v>199.83528898336701</v>
      </c>
    </row>
    <row r="75" spans="1:17" ht="15.75" customHeight="1" x14ac:dyDescent="0.25">
      <c r="A75" s="16" t="s">
        <v>348</v>
      </c>
      <c r="B75" s="17" t="s">
        <v>497</v>
      </c>
      <c r="C75" s="16">
        <v>75024</v>
      </c>
      <c r="D75" s="18" t="s">
        <v>498</v>
      </c>
      <c r="E75" s="19"/>
      <c r="F75" s="20">
        <v>9.1202000000000005</v>
      </c>
      <c r="G75" s="21">
        <v>5632</v>
      </c>
      <c r="H75" s="21">
        <v>5250</v>
      </c>
      <c r="I75" s="17" t="s">
        <v>353</v>
      </c>
      <c r="J75" s="21">
        <v>121</v>
      </c>
      <c r="K75" s="17">
        <v>1</v>
      </c>
      <c r="L75" s="16">
        <v>0</v>
      </c>
      <c r="M75" s="16">
        <v>1</v>
      </c>
      <c r="N75" s="16">
        <v>2</v>
      </c>
      <c r="O75" s="2" t="str">
        <f t="shared" si="2"/>
        <v>10</v>
      </c>
      <c r="P75" s="2" t="str">
        <f t="shared" si="3"/>
        <v>10</v>
      </c>
      <c r="Q75" s="1">
        <v>575.64527093704078</v>
      </c>
    </row>
    <row r="76" spans="1:17" ht="15.75" customHeight="1" x14ac:dyDescent="0.25">
      <c r="A76" s="16" t="s">
        <v>348</v>
      </c>
      <c r="B76" s="17" t="s">
        <v>499</v>
      </c>
      <c r="C76" s="16">
        <v>73004</v>
      </c>
      <c r="D76" s="23" t="s">
        <v>149</v>
      </c>
      <c r="E76" s="19"/>
      <c r="F76" s="20">
        <v>112.3004</v>
      </c>
      <c r="G76" s="21">
        <v>13568</v>
      </c>
      <c r="H76" s="21">
        <v>13271</v>
      </c>
      <c r="I76" s="17" t="s">
        <v>353</v>
      </c>
      <c r="J76" s="21">
        <v>243</v>
      </c>
      <c r="K76" s="17">
        <v>0</v>
      </c>
      <c r="L76" s="16">
        <v>0</v>
      </c>
      <c r="M76" s="16">
        <v>0</v>
      </c>
      <c r="N76" s="16">
        <v>2</v>
      </c>
      <c r="O76" s="2" t="str">
        <f t="shared" si="2"/>
        <v>10</v>
      </c>
      <c r="P76" s="2" t="str">
        <f t="shared" si="3"/>
        <v>20</v>
      </c>
      <c r="Q76" s="1">
        <v>118.1741115792998</v>
      </c>
    </row>
    <row r="77" spans="1:17" ht="15.75" customHeight="1" x14ac:dyDescent="0.25">
      <c r="A77" s="16" t="s">
        <v>348</v>
      </c>
      <c r="B77" s="17" t="s">
        <v>500</v>
      </c>
      <c r="C77" s="16">
        <v>75025</v>
      </c>
      <c r="D77" s="18" t="s">
        <v>501</v>
      </c>
      <c r="E77" s="19"/>
      <c r="F77" s="20">
        <v>8.3571000000000009</v>
      </c>
      <c r="G77" s="21">
        <v>4251</v>
      </c>
      <c r="H77" s="21">
        <v>3901</v>
      </c>
      <c r="I77" s="17" t="s">
        <v>353</v>
      </c>
      <c r="J77" s="21">
        <v>91</v>
      </c>
      <c r="K77" s="17">
        <v>0</v>
      </c>
      <c r="L77" s="16">
        <v>0</v>
      </c>
      <c r="M77" s="16">
        <v>0</v>
      </c>
      <c r="N77" s="16">
        <v>3</v>
      </c>
      <c r="O77" s="2" t="str">
        <f t="shared" si="2"/>
        <v>15</v>
      </c>
      <c r="P77" s="2" t="str">
        <f t="shared" si="3"/>
        <v>10</v>
      </c>
      <c r="Q77" s="1">
        <v>466.78871857462514</v>
      </c>
    </row>
    <row r="78" spans="1:17" ht="15.75" customHeight="1" x14ac:dyDescent="0.25">
      <c r="A78" s="16" t="s">
        <v>348</v>
      </c>
      <c r="B78" s="17" t="s">
        <v>502</v>
      </c>
      <c r="C78" s="16">
        <v>75026</v>
      </c>
      <c r="D78" s="18" t="s">
        <v>503</v>
      </c>
      <c r="E78" s="19"/>
      <c r="F78" s="20">
        <v>56.807400000000001</v>
      </c>
      <c r="G78" s="21">
        <v>9182</v>
      </c>
      <c r="H78" s="21">
        <v>8723</v>
      </c>
      <c r="I78" s="17" t="s">
        <v>353</v>
      </c>
      <c r="J78" s="21">
        <v>85</v>
      </c>
      <c r="K78" s="17">
        <v>0</v>
      </c>
      <c r="L78" s="16">
        <v>0</v>
      </c>
      <c r="M78" s="16">
        <v>0</v>
      </c>
      <c r="N78" s="16">
        <v>2</v>
      </c>
      <c r="O78" s="2" t="str">
        <f t="shared" si="2"/>
        <v>10</v>
      </c>
      <c r="P78" s="2" t="str">
        <f t="shared" si="3"/>
        <v>10</v>
      </c>
      <c r="Q78" s="1">
        <v>153.55393839534989</v>
      </c>
    </row>
    <row r="79" spans="1:17" ht="15.75" customHeight="1" x14ac:dyDescent="0.25">
      <c r="A79" s="16" t="s">
        <v>348</v>
      </c>
      <c r="B79" s="17" t="s">
        <v>504</v>
      </c>
      <c r="C79" s="16">
        <v>71022</v>
      </c>
      <c r="D79" s="18" t="s">
        <v>505</v>
      </c>
      <c r="E79" s="19"/>
      <c r="F79" s="20">
        <v>75.852099999999993</v>
      </c>
      <c r="G79" s="21">
        <v>3919</v>
      </c>
      <c r="H79" s="21">
        <v>3588</v>
      </c>
      <c r="I79" s="17" t="s">
        <v>356</v>
      </c>
      <c r="J79" s="21">
        <v>575</v>
      </c>
      <c r="K79" s="17">
        <v>0</v>
      </c>
      <c r="L79" s="16">
        <v>0</v>
      </c>
      <c r="M79" s="16">
        <v>0</v>
      </c>
      <c r="N79" s="16">
        <v>3</v>
      </c>
      <c r="O79" s="2" t="str">
        <f t="shared" si="2"/>
        <v>15</v>
      </c>
      <c r="P79" s="2" t="str">
        <f t="shared" si="3"/>
        <v>10</v>
      </c>
      <c r="Q79" s="1">
        <v>47.302579625349864</v>
      </c>
    </row>
    <row r="80" spans="1:17" ht="15.75" customHeight="1" x14ac:dyDescent="0.25">
      <c r="A80" s="16" t="s">
        <v>348</v>
      </c>
      <c r="B80" s="17" t="s">
        <v>506</v>
      </c>
      <c r="C80" s="16">
        <v>75027</v>
      </c>
      <c r="D80" s="18" t="s">
        <v>507</v>
      </c>
      <c r="E80" s="19"/>
      <c r="F80" s="20">
        <v>11.4238</v>
      </c>
      <c r="G80" s="21">
        <v>3073</v>
      </c>
      <c r="H80" s="21">
        <v>2867</v>
      </c>
      <c r="I80" s="17" t="s">
        <v>353</v>
      </c>
      <c r="J80" s="21">
        <v>99</v>
      </c>
      <c r="K80" s="17">
        <v>1</v>
      </c>
      <c r="L80" s="16">
        <v>0</v>
      </c>
      <c r="M80" s="16">
        <v>1</v>
      </c>
      <c r="N80" s="16">
        <v>2</v>
      </c>
      <c r="O80" s="2" t="str">
        <f t="shared" si="2"/>
        <v>10</v>
      </c>
      <c r="P80" s="2" t="str">
        <f t="shared" si="3"/>
        <v>10</v>
      </c>
      <c r="Q80" s="1">
        <v>250.96727883891523</v>
      </c>
    </row>
    <row r="81" spans="1:17" ht="15.75" customHeight="1" x14ac:dyDescent="0.25">
      <c r="A81" s="16" t="s">
        <v>348</v>
      </c>
      <c r="B81" s="17" t="s">
        <v>508</v>
      </c>
      <c r="C81" s="16">
        <v>74006</v>
      </c>
      <c r="D81" s="18" t="s">
        <v>509</v>
      </c>
      <c r="E81" s="19"/>
      <c r="F81" s="20">
        <v>44.628399999999999</v>
      </c>
      <c r="G81" s="21">
        <v>8772</v>
      </c>
      <c r="H81" s="21">
        <v>8276</v>
      </c>
      <c r="I81" s="17" t="s">
        <v>353</v>
      </c>
      <c r="J81" s="21">
        <v>68</v>
      </c>
      <c r="K81" s="17">
        <v>0</v>
      </c>
      <c r="L81" s="16">
        <v>0</v>
      </c>
      <c r="M81" s="16">
        <v>0</v>
      </c>
      <c r="N81" s="16">
        <v>2</v>
      </c>
      <c r="O81" s="2" t="str">
        <f t="shared" si="2"/>
        <v>10</v>
      </c>
      <c r="P81" s="2" t="str">
        <f t="shared" si="3"/>
        <v>10</v>
      </c>
      <c r="Q81" s="1">
        <v>185.4424536842011</v>
      </c>
    </row>
    <row r="82" spans="1:17" ht="15.75" customHeight="1" x14ac:dyDescent="0.25">
      <c r="A82" s="16" t="s">
        <v>348</v>
      </c>
      <c r="B82" s="17" t="s">
        <v>510</v>
      </c>
      <c r="C82" s="16">
        <v>71023</v>
      </c>
      <c r="D82" s="18" t="s">
        <v>511</v>
      </c>
      <c r="E82" s="19"/>
      <c r="F82" s="20">
        <v>26.098099999999999</v>
      </c>
      <c r="G82" s="21">
        <v>644</v>
      </c>
      <c r="H82" s="21">
        <v>616</v>
      </c>
      <c r="I82" s="17" t="s">
        <v>351</v>
      </c>
      <c r="J82" s="21">
        <v>820</v>
      </c>
      <c r="K82" s="17">
        <v>0</v>
      </c>
      <c r="L82" s="16">
        <v>0</v>
      </c>
      <c r="M82" s="16">
        <v>0</v>
      </c>
      <c r="N82" s="16">
        <v>3</v>
      </c>
      <c r="O82" s="2" t="str">
        <f t="shared" si="2"/>
        <v>15</v>
      </c>
      <c r="P82" s="2" t="str">
        <f t="shared" si="3"/>
        <v>10</v>
      </c>
      <c r="Q82" s="1">
        <v>23.603250811361747</v>
      </c>
    </row>
    <row r="83" spans="1:17" ht="15.75" customHeight="1" x14ac:dyDescent="0.25">
      <c r="A83" s="16" t="s">
        <v>348</v>
      </c>
      <c r="B83" s="17" t="s">
        <v>512</v>
      </c>
      <c r="C83" s="16">
        <v>73005</v>
      </c>
      <c r="D83" s="18" t="s">
        <v>513</v>
      </c>
      <c r="E83" s="19"/>
      <c r="F83" s="20">
        <v>21.0642</v>
      </c>
      <c r="G83" s="21">
        <v>3540</v>
      </c>
      <c r="H83" s="21">
        <v>3418</v>
      </c>
      <c r="I83" s="17" t="s">
        <v>353</v>
      </c>
      <c r="J83" s="21">
        <v>36</v>
      </c>
      <c r="K83" s="17">
        <v>0</v>
      </c>
      <c r="L83" s="16">
        <v>0</v>
      </c>
      <c r="M83" s="16">
        <v>1</v>
      </c>
      <c r="N83" s="16">
        <v>3</v>
      </c>
      <c r="O83" s="2" t="str">
        <f t="shared" si="2"/>
        <v>15</v>
      </c>
      <c r="P83" s="2" t="str">
        <f t="shared" si="3"/>
        <v>10</v>
      </c>
      <c r="Q83" s="1">
        <v>162.26583492370943</v>
      </c>
    </row>
    <row r="84" spans="1:17" ht="15.75" customHeight="1" x14ac:dyDescent="0.25">
      <c r="A84" s="16" t="s">
        <v>348</v>
      </c>
      <c r="B84" s="17" t="s">
        <v>514</v>
      </c>
      <c r="C84" s="16">
        <v>74007</v>
      </c>
      <c r="D84" s="18" t="s">
        <v>515</v>
      </c>
      <c r="E84" s="19"/>
      <c r="F84" s="20">
        <v>131.78540000000001</v>
      </c>
      <c r="G84" s="21">
        <v>39482</v>
      </c>
      <c r="H84" s="21">
        <v>38890</v>
      </c>
      <c r="I84" s="17" t="s">
        <v>412</v>
      </c>
      <c r="J84" s="21">
        <v>118</v>
      </c>
      <c r="K84" s="17">
        <v>1</v>
      </c>
      <c r="L84" s="16">
        <v>0</v>
      </c>
      <c r="M84" s="16">
        <v>1</v>
      </c>
      <c r="N84" s="16">
        <v>2</v>
      </c>
      <c r="O84" s="2" t="str">
        <f t="shared" si="2"/>
        <v>10</v>
      </c>
      <c r="P84" s="2" t="str">
        <f t="shared" si="3"/>
        <v>20</v>
      </c>
      <c r="Q84" s="1">
        <v>295.10097476655227</v>
      </c>
    </row>
    <row r="85" spans="1:17" ht="15.75" customHeight="1" x14ac:dyDescent="0.25">
      <c r="A85" s="16" t="s">
        <v>348</v>
      </c>
      <c r="B85" s="17" t="s">
        <v>516</v>
      </c>
      <c r="C85" s="16">
        <v>71024</v>
      </c>
      <c r="D85" s="24" t="s">
        <v>517</v>
      </c>
      <c r="E85" s="19"/>
      <c r="F85" s="20">
        <v>509.25450000000001</v>
      </c>
      <c r="G85" s="21">
        <v>147036</v>
      </c>
      <c r="H85" s="21">
        <v>147467</v>
      </c>
      <c r="I85" s="17" t="s">
        <v>353</v>
      </c>
      <c r="J85" s="21">
        <v>76</v>
      </c>
      <c r="K85" s="17">
        <v>0</v>
      </c>
      <c r="L85" s="16">
        <v>0</v>
      </c>
      <c r="M85" s="16">
        <v>0</v>
      </c>
      <c r="N85" s="16">
        <v>1</v>
      </c>
      <c r="O85" s="2" t="str">
        <f t="shared" si="2"/>
        <v>5</v>
      </c>
      <c r="P85" s="2" t="str">
        <f t="shared" si="3"/>
        <v>30</v>
      </c>
      <c r="Q85" s="1">
        <v>289.57426983953997</v>
      </c>
    </row>
    <row r="86" spans="1:17" ht="15.75" customHeight="1" x14ac:dyDescent="0.25">
      <c r="A86" s="16" t="s">
        <v>348</v>
      </c>
      <c r="B86" s="17" t="s">
        <v>518</v>
      </c>
      <c r="C86" s="16">
        <v>73006</v>
      </c>
      <c r="D86" s="18" t="s">
        <v>519</v>
      </c>
      <c r="E86" s="19"/>
      <c r="F86" s="20">
        <v>22.412800000000001</v>
      </c>
      <c r="G86" s="21">
        <v>5353</v>
      </c>
      <c r="H86" s="21">
        <v>5066</v>
      </c>
      <c r="I86" s="17" t="s">
        <v>353</v>
      </c>
      <c r="J86" s="21">
        <v>123</v>
      </c>
      <c r="K86" s="17">
        <v>0</v>
      </c>
      <c r="L86" s="16">
        <v>0</v>
      </c>
      <c r="M86" s="16">
        <v>0</v>
      </c>
      <c r="N86" s="16">
        <v>2</v>
      </c>
      <c r="O86" s="2" t="str">
        <f t="shared" si="2"/>
        <v>10</v>
      </c>
      <c r="P86" s="2" t="str">
        <f t="shared" si="3"/>
        <v>10</v>
      </c>
      <c r="Q86" s="1">
        <v>226.03155339805824</v>
      </c>
    </row>
    <row r="87" spans="1:17" ht="15.75" customHeight="1" x14ac:dyDescent="0.25">
      <c r="A87" s="16" t="s">
        <v>348</v>
      </c>
      <c r="B87" s="17" t="s">
        <v>520</v>
      </c>
      <c r="C87" s="16">
        <v>74008</v>
      </c>
      <c r="D87" s="18" t="s">
        <v>521</v>
      </c>
      <c r="E87" s="19"/>
      <c r="F87" s="20">
        <v>177.93780000000001</v>
      </c>
      <c r="G87" s="21">
        <v>36955</v>
      </c>
      <c r="H87" s="21">
        <v>35324</v>
      </c>
      <c r="I87" s="17" t="s">
        <v>353</v>
      </c>
      <c r="J87" s="21">
        <v>142</v>
      </c>
      <c r="K87" s="17">
        <v>0</v>
      </c>
      <c r="L87" s="16">
        <v>0</v>
      </c>
      <c r="M87" s="16">
        <v>0</v>
      </c>
      <c r="N87" s="16">
        <v>2</v>
      </c>
      <c r="O87" s="2" t="str">
        <f t="shared" si="2"/>
        <v>10</v>
      </c>
      <c r="P87" s="2" t="str">
        <f t="shared" si="3"/>
        <v>20</v>
      </c>
      <c r="Q87" s="1">
        <v>198.51880825771701</v>
      </c>
    </row>
    <row r="88" spans="1:17" ht="15.75" customHeight="1" x14ac:dyDescent="0.25">
      <c r="A88" s="16" t="s">
        <v>348</v>
      </c>
      <c r="B88" s="17" t="s">
        <v>522</v>
      </c>
      <c r="C88" s="16">
        <v>75028</v>
      </c>
      <c r="D88" s="18" t="s">
        <v>523</v>
      </c>
      <c r="E88" s="19"/>
      <c r="F88" s="20">
        <v>16.598099999999999</v>
      </c>
      <c r="G88" s="21">
        <v>5402</v>
      </c>
      <c r="H88" s="21">
        <v>4906</v>
      </c>
      <c r="I88" s="17" t="s">
        <v>353</v>
      </c>
      <c r="J88" s="21">
        <v>144</v>
      </c>
      <c r="K88" s="17">
        <v>1</v>
      </c>
      <c r="L88" s="16">
        <v>0</v>
      </c>
      <c r="M88" s="16">
        <v>1</v>
      </c>
      <c r="N88" s="16">
        <v>2</v>
      </c>
      <c r="O88" s="2" t="str">
        <f t="shared" si="2"/>
        <v>10</v>
      </c>
      <c r="P88" s="2" t="str">
        <f t="shared" si="3"/>
        <v>10</v>
      </c>
      <c r="Q88" s="1">
        <v>295.57599966261199</v>
      </c>
    </row>
    <row r="89" spans="1:17" ht="15.75" customHeight="1" x14ac:dyDescent="0.25">
      <c r="A89" s="16" t="s">
        <v>348</v>
      </c>
      <c r="B89" s="17" t="s">
        <v>524</v>
      </c>
      <c r="C89" s="16">
        <v>75029</v>
      </c>
      <c r="D89" s="18" t="s">
        <v>525</v>
      </c>
      <c r="E89" s="19"/>
      <c r="F89" s="20">
        <v>82.646600000000007</v>
      </c>
      <c r="G89" s="21">
        <v>27214</v>
      </c>
      <c r="H89" s="21">
        <v>25944</v>
      </c>
      <c r="I89" s="17" t="s">
        <v>353</v>
      </c>
      <c r="J89" s="21">
        <v>75</v>
      </c>
      <c r="K89" s="17">
        <v>0</v>
      </c>
      <c r="L89" s="16">
        <v>0</v>
      </c>
      <c r="M89" s="16">
        <v>0</v>
      </c>
      <c r="N89" s="16">
        <v>2</v>
      </c>
      <c r="O89" s="2" t="str">
        <f t="shared" si="2"/>
        <v>10</v>
      </c>
      <c r="P89" s="2" t="str">
        <f t="shared" si="3"/>
        <v>10</v>
      </c>
      <c r="Q89" s="1">
        <v>313.91490999024762</v>
      </c>
    </row>
    <row r="90" spans="1:17" ht="15.75" customHeight="1" x14ac:dyDescent="0.25">
      <c r="A90" s="16" t="s">
        <v>348</v>
      </c>
      <c r="B90" s="17" t="s">
        <v>526</v>
      </c>
      <c r="C90" s="16">
        <v>75030</v>
      </c>
      <c r="D90" s="18" t="s">
        <v>527</v>
      </c>
      <c r="E90" s="19"/>
      <c r="F90" s="20">
        <v>47.068199999999997</v>
      </c>
      <c r="G90" s="21">
        <v>15754</v>
      </c>
      <c r="H90" s="21">
        <v>15015</v>
      </c>
      <c r="I90" s="17" t="s">
        <v>353</v>
      </c>
      <c r="J90" s="21">
        <v>60</v>
      </c>
      <c r="K90" s="17">
        <v>1</v>
      </c>
      <c r="L90" s="16">
        <v>0</v>
      </c>
      <c r="M90" s="16">
        <v>1</v>
      </c>
      <c r="N90" s="16">
        <v>2</v>
      </c>
      <c r="O90" s="2" t="str">
        <f t="shared" si="2"/>
        <v>10</v>
      </c>
      <c r="P90" s="2" t="str">
        <f t="shared" si="3"/>
        <v>10</v>
      </c>
      <c r="Q90" s="1">
        <v>319.00518821624792</v>
      </c>
    </row>
    <row r="91" spans="1:17" ht="15.75" customHeight="1" x14ac:dyDescent="0.25">
      <c r="A91" s="16" t="s">
        <v>348</v>
      </c>
      <c r="B91" s="17" t="s">
        <v>528</v>
      </c>
      <c r="C91" s="16">
        <v>75031</v>
      </c>
      <c r="D91" s="18" t="s">
        <v>529</v>
      </c>
      <c r="E91" s="19"/>
      <c r="F91" s="20">
        <v>41.218800000000002</v>
      </c>
      <c r="G91" s="21">
        <v>20398</v>
      </c>
      <c r="H91" s="21">
        <v>19679</v>
      </c>
      <c r="I91" s="17" t="s">
        <v>353</v>
      </c>
      <c r="J91" s="21">
        <v>12</v>
      </c>
      <c r="K91" s="17">
        <v>1</v>
      </c>
      <c r="L91" s="16">
        <v>0</v>
      </c>
      <c r="M91" s="16">
        <v>1</v>
      </c>
      <c r="N91" s="16">
        <v>2</v>
      </c>
      <c r="O91" s="2" t="str">
        <f t="shared" si="2"/>
        <v>10</v>
      </c>
      <c r="P91" s="2" t="str">
        <f t="shared" si="3"/>
        <v>10</v>
      </c>
      <c r="Q91" s="1">
        <v>477.42777567517732</v>
      </c>
    </row>
    <row r="92" spans="1:17" ht="15.75" customHeight="1" x14ac:dyDescent="0.25">
      <c r="A92" s="16" t="s">
        <v>348</v>
      </c>
      <c r="B92" s="17" t="s">
        <v>530</v>
      </c>
      <c r="C92" s="16">
        <v>73007</v>
      </c>
      <c r="D92" s="18" t="s">
        <v>531</v>
      </c>
      <c r="E92" s="19"/>
      <c r="F92" s="20">
        <v>188.50299999999999</v>
      </c>
      <c r="G92" s="21">
        <v>22582</v>
      </c>
      <c r="H92" s="21">
        <v>21926</v>
      </c>
      <c r="I92" s="17" t="s">
        <v>412</v>
      </c>
      <c r="J92" s="21">
        <v>240</v>
      </c>
      <c r="K92" s="17">
        <v>1</v>
      </c>
      <c r="L92" s="16">
        <v>0</v>
      </c>
      <c r="M92" s="16">
        <v>1</v>
      </c>
      <c r="N92" s="16">
        <v>2</v>
      </c>
      <c r="O92" s="2" t="str">
        <f t="shared" si="2"/>
        <v>10</v>
      </c>
      <c r="P92" s="2" t="str">
        <f t="shared" si="3"/>
        <v>20</v>
      </c>
      <c r="Q92" s="1">
        <v>116.31645119706319</v>
      </c>
    </row>
    <row r="93" spans="1:17" ht="15.75" customHeight="1" x14ac:dyDescent="0.25">
      <c r="A93" s="16" t="s">
        <v>348</v>
      </c>
      <c r="B93" s="17" t="s">
        <v>532</v>
      </c>
      <c r="C93" s="16">
        <v>72021</v>
      </c>
      <c r="D93" s="18" t="s">
        <v>533</v>
      </c>
      <c r="E93" s="19"/>
      <c r="F93" s="20">
        <v>208.93510000000001</v>
      </c>
      <c r="G93" s="21">
        <v>27889</v>
      </c>
      <c r="H93" s="21">
        <v>26963</v>
      </c>
      <c r="I93" s="17" t="s">
        <v>356</v>
      </c>
      <c r="J93" s="21">
        <v>360</v>
      </c>
      <c r="K93" s="17">
        <v>0</v>
      </c>
      <c r="L93" s="16">
        <v>0</v>
      </c>
      <c r="M93" s="16">
        <v>0</v>
      </c>
      <c r="N93" s="16">
        <v>2</v>
      </c>
      <c r="O93" s="2" t="str">
        <f t="shared" si="2"/>
        <v>10</v>
      </c>
      <c r="P93" s="2" t="str">
        <f t="shared" si="3"/>
        <v>20</v>
      </c>
      <c r="Q93" s="1">
        <v>129.04964268808831</v>
      </c>
    </row>
    <row r="94" spans="1:17" ht="15.75" customHeight="1" x14ac:dyDescent="0.25">
      <c r="A94" s="16" t="s">
        <v>348</v>
      </c>
      <c r="B94" s="17" t="s">
        <v>534</v>
      </c>
      <c r="C94" s="16">
        <v>72022</v>
      </c>
      <c r="D94" s="23" t="s">
        <v>535</v>
      </c>
      <c r="E94" s="19"/>
      <c r="F94" s="20">
        <v>44.282400000000003</v>
      </c>
      <c r="G94" s="21">
        <v>20433</v>
      </c>
      <c r="H94" s="21">
        <v>19537</v>
      </c>
      <c r="I94" s="17" t="s">
        <v>353</v>
      </c>
      <c r="J94" s="21">
        <v>7</v>
      </c>
      <c r="K94" s="17">
        <v>1</v>
      </c>
      <c r="L94" s="16">
        <v>0</v>
      </c>
      <c r="M94" s="16">
        <v>1</v>
      </c>
      <c r="N94" s="16">
        <v>2</v>
      </c>
      <c r="O94" s="2" t="str">
        <f t="shared" si="2"/>
        <v>10</v>
      </c>
      <c r="P94" s="2" t="str">
        <f t="shared" si="3"/>
        <v>10</v>
      </c>
      <c r="Q94" s="1">
        <v>441.19108268747851</v>
      </c>
    </row>
    <row r="95" spans="1:17" ht="15.75" customHeight="1" x14ac:dyDescent="0.25">
      <c r="A95" s="16" t="s">
        <v>348</v>
      </c>
      <c r="B95" s="17" t="s">
        <v>536</v>
      </c>
      <c r="C95" s="16">
        <v>75032</v>
      </c>
      <c r="D95" s="18" t="s">
        <v>537</v>
      </c>
      <c r="E95" s="19"/>
      <c r="F95" s="20">
        <v>10.266500000000001</v>
      </c>
      <c r="G95" s="21">
        <v>1249</v>
      </c>
      <c r="H95" s="21">
        <v>1148</v>
      </c>
      <c r="I95" s="17" t="s">
        <v>353</v>
      </c>
      <c r="J95" s="21">
        <v>79</v>
      </c>
      <c r="K95" s="17">
        <v>0</v>
      </c>
      <c r="L95" s="16">
        <v>0</v>
      </c>
      <c r="M95" s="16">
        <v>1</v>
      </c>
      <c r="N95" s="16">
        <v>3</v>
      </c>
      <c r="O95" s="2" t="str">
        <f t="shared" si="2"/>
        <v>15</v>
      </c>
      <c r="P95" s="2" t="str">
        <f t="shared" si="3"/>
        <v>10</v>
      </c>
      <c r="Q95" s="1">
        <v>111.81999707787463</v>
      </c>
    </row>
    <row r="96" spans="1:17" ht="15.75" customHeight="1" x14ac:dyDescent="0.25">
      <c r="A96" s="16" t="s">
        <v>348</v>
      </c>
      <c r="B96" s="17" t="s">
        <v>538</v>
      </c>
      <c r="C96" s="16">
        <v>75033</v>
      </c>
      <c r="D96" s="18" t="s">
        <v>539</v>
      </c>
      <c r="E96" s="19"/>
      <c r="F96" s="20">
        <v>14.0433</v>
      </c>
      <c r="G96" s="21">
        <v>1928</v>
      </c>
      <c r="H96" s="21">
        <v>1929</v>
      </c>
      <c r="I96" s="17" t="s">
        <v>353</v>
      </c>
      <c r="J96" s="21">
        <v>78</v>
      </c>
      <c r="K96" s="17">
        <v>0</v>
      </c>
      <c r="L96" s="16">
        <v>0</v>
      </c>
      <c r="M96" s="16">
        <v>1</v>
      </c>
      <c r="N96" s="16">
        <v>3</v>
      </c>
      <c r="O96" s="2" t="str">
        <f t="shared" si="2"/>
        <v>15</v>
      </c>
      <c r="P96" s="2" t="str">
        <f t="shared" si="3"/>
        <v>10</v>
      </c>
      <c r="Q96" s="1">
        <v>137.36087671701097</v>
      </c>
    </row>
    <row r="97" spans="1:17" ht="15.75" customHeight="1" x14ac:dyDescent="0.25">
      <c r="A97" s="16" t="s">
        <v>348</v>
      </c>
      <c r="B97" s="17" t="s">
        <v>540</v>
      </c>
      <c r="C97" s="16">
        <v>72023</v>
      </c>
      <c r="D97" s="18" t="s">
        <v>541</v>
      </c>
      <c r="E97" s="19"/>
      <c r="F97" s="20">
        <v>384.72140000000002</v>
      </c>
      <c r="G97" s="21">
        <v>43614</v>
      </c>
      <c r="H97" s="21">
        <v>42895</v>
      </c>
      <c r="I97" s="17" t="s">
        <v>356</v>
      </c>
      <c r="J97" s="21">
        <v>338</v>
      </c>
      <c r="K97" s="17">
        <v>0</v>
      </c>
      <c r="L97" s="16">
        <v>0</v>
      </c>
      <c r="M97" s="16">
        <v>0</v>
      </c>
      <c r="N97" s="16">
        <v>2</v>
      </c>
      <c r="O97" s="2" t="str">
        <f t="shared" si="2"/>
        <v>10</v>
      </c>
      <c r="P97" s="2" t="str">
        <f t="shared" si="3"/>
        <v>30</v>
      </c>
      <c r="Q97" s="1">
        <v>111.49626716891756</v>
      </c>
    </row>
    <row r="98" spans="1:17" ht="15.75" customHeight="1" x14ac:dyDescent="0.25">
      <c r="A98" s="16" t="s">
        <v>348</v>
      </c>
      <c r="B98" s="17" t="s">
        <v>542</v>
      </c>
      <c r="C98" s="16">
        <v>73008</v>
      </c>
      <c r="D98" s="23" t="s">
        <v>543</v>
      </c>
      <c r="E98" s="19"/>
      <c r="F98" s="20">
        <v>102.1219</v>
      </c>
      <c r="G98" s="21">
        <v>32503</v>
      </c>
      <c r="H98" s="21">
        <v>30993</v>
      </c>
      <c r="I98" s="17" t="s">
        <v>353</v>
      </c>
      <c r="J98" s="21">
        <v>130</v>
      </c>
      <c r="K98" s="17">
        <v>0</v>
      </c>
      <c r="L98" s="16">
        <v>0</v>
      </c>
      <c r="M98" s="16">
        <v>0</v>
      </c>
      <c r="N98" s="16">
        <v>2</v>
      </c>
      <c r="O98" s="2" t="str">
        <f t="shared" si="2"/>
        <v>10</v>
      </c>
      <c r="P98" s="2" t="str">
        <f t="shared" si="3"/>
        <v>20</v>
      </c>
      <c r="Q98" s="1">
        <v>303.49024058502636</v>
      </c>
    </row>
    <row r="99" spans="1:17" ht="15.75" customHeight="1" x14ac:dyDescent="0.25">
      <c r="A99" s="16" t="s">
        <v>348</v>
      </c>
      <c r="B99" s="17" t="s">
        <v>544</v>
      </c>
      <c r="C99" s="16">
        <v>72024</v>
      </c>
      <c r="D99" s="18" t="s">
        <v>545</v>
      </c>
      <c r="E99" s="19"/>
      <c r="F99" s="20">
        <v>81.3018</v>
      </c>
      <c r="G99" s="21">
        <v>12940</v>
      </c>
      <c r="H99" s="21">
        <v>12298</v>
      </c>
      <c r="I99" s="17" t="s">
        <v>356</v>
      </c>
      <c r="J99" s="21">
        <v>181</v>
      </c>
      <c r="K99" s="17">
        <v>0</v>
      </c>
      <c r="L99" s="16">
        <v>0</v>
      </c>
      <c r="M99" s="16">
        <v>0</v>
      </c>
      <c r="N99" s="16">
        <v>2</v>
      </c>
      <c r="O99" s="2" t="str">
        <f t="shared" si="2"/>
        <v>10</v>
      </c>
      <c r="P99" s="2" t="str">
        <f t="shared" si="3"/>
        <v>10</v>
      </c>
      <c r="Q99" s="1">
        <v>151.26356366033716</v>
      </c>
    </row>
    <row r="100" spans="1:17" ht="15.75" customHeight="1" x14ac:dyDescent="0.25">
      <c r="A100" s="16" t="s">
        <v>348</v>
      </c>
      <c r="B100" s="17" t="s">
        <v>546</v>
      </c>
      <c r="C100" s="16">
        <v>75034</v>
      </c>
      <c r="D100" s="18" t="s">
        <v>547</v>
      </c>
      <c r="E100" s="19"/>
      <c r="F100" s="20">
        <v>38.0291</v>
      </c>
      <c r="G100" s="21">
        <v>5900</v>
      </c>
      <c r="H100" s="21">
        <v>5488</v>
      </c>
      <c r="I100" s="17" t="s">
        <v>353</v>
      </c>
      <c r="J100" s="21">
        <v>44</v>
      </c>
      <c r="K100" s="17">
        <v>0</v>
      </c>
      <c r="L100" s="16">
        <v>0</v>
      </c>
      <c r="M100" s="16">
        <v>0</v>
      </c>
      <c r="N100" s="16">
        <v>2</v>
      </c>
      <c r="O100" s="2" t="str">
        <f t="shared" si="2"/>
        <v>10</v>
      </c>
      <c r="P100" s="2" t="str">
        <f t="shared" si="3"/>
        <v>10</v>
      </c>
      <c r="Q100" s="1">
        <v>144.31054113823362</v>
      </c>
    </row>
    <row r="101" spans="1:17" ht="15.75" customHeight="1" x14ac:dyDescent="0.25">
      <c r="A101" s="16" t="s">
        <v>348</v>
      </c>
      <c r="B101" s="17" t="s">
        <v>548</v>
      </c>
      <c r="C101" s="16">
        <v>71025</v>
      </c>
      <c r="D101" s="18" t="s">
        <v>549</v>
      </c>
      <c r="E101" s="19"/>
      <c r="F101" s="20">
        <v>85.460800000000006</v>
      </c>
      <c r="G101" s="21">
        <v>4316</v>
      </c>
      <c r="H101" s="21">
        <v>4236</v>
      </c>
      <c r="I101" s="17" t="s">
        <v>412</v>
      </c>
      <c r="J101" s="21">
        <v>310</v>
      </c>
      <c r="K101" s="17">
        <v>1</v>
      </c>
      <c r="L101" s="16">
        <v>0</v>
      </c>
      <c r="M101" s="16">
        <v>1</v>
      </c>
      <c r="N101" s="16">
        <v>3</v>
      </c>
      <c r="O101" s="2" t="str">
        <f t="shared" si="2"/>
        <v>15</v>
      </c>
      <c r="P101" s="2" t="str">
        <f t="shared" si="3"/>
        <v>10</v>
      </c>
      <c r="Q101" s="1">
        <v>49.566584913785029</v>
      </c>
    </row>
    <row r="102" spans="1:17" ht="15.75" customHeight="1" x14ac:dyDescent="0.25">
      <c r="A102" s="16" t="s">
        <v>348</v>
      </c>
      <c r="B102" s="17" t="s">
        <v>550</v>
      </c>
      <c r="C102" s="16">
        <v>71026</v>
      </c>
      <c r="D102" s="18" t="s">
        <v>551</v>
      </c>
      <c r="E102" s="19"/>
      <c r="F102" s="20">
        <v>3.1779999999999999</v>
      </c>
      <c r="G102" s="21">
        <v>455</v>
      </c>
      <c r="H102" s="21">
        <v>451</v>
      </c>
      <c r="I102" s="17" t="s">
        <v>353</v>
      </c>
      <c r="J102" s="21">
        <v>70</v>
      </c>
      <c r="K102" s="17">
        <v>1</v>
      </c>
      <c r="L102" s="16">
        <v>1</v>
      </c>
      <c r="M102" s="16">
        <v>1</v>
      </c>
      <c r="N102" s="16">
        <v>3</v>
      </c>
      <c r="O102" s="2" t="str">
        <f t="shared" si="2"/>
        <v>15</v>
      </c>
      <c r="P102" s="2" t="str">
        <f t="shared" si="3"/>
        <v>10</v>
      </c>
      <c r="Q102" s="1">
        <v>141.91315292636878</v>
      </c>
    </row>
    <row r="103" spans="1:17" ht="15.75" customHeight="1" x14ac:dyDescent="0.25">
      <c r="A103" s="16" t="s">
        <v>348</v>
      </c>
      <c r="B103" s="17" t="s">
        <v>552</v>
      </c>
      <c r="C103" s="16">
        <v>73009</v>
      </c>
      <c r="D103" s="18" t="s">
        <v>553</v>
      </c>
      <c r="E103" s="19"/>
      <c r="F103" s="20">
        <v>161.17160000000001</v>
      </c>
      <c r="G103" s="21">
        <v>15296</v>
      </c>
      <c r="H103" s="21">
        <v>14944</v>
      </c>
      <c r="I103" s="17" t="s">
        <v>412</v>
      </c>
      <c r="J103" s="21">
        <v>340</v>
      </c>
      <c r="K103" s="17">
        <v>0</v>
      </c>
      <c r="L103" s="16">
        <v>0</v>
      </c>
      <c r="M103" s="16">
        <v>0</v>
      </c>
      <c r="N103" s="16">
        <v>2</v>
      </c>
      <c r="O103" s="2" t="str">
        <f t="shared" si="2"/>
        <v>10</v>
      </c>
      <c r="P103" s="2" t="str">
        <f t="shared" si="3"/>
        <v>20</v>
      </c>
      <c r="Q103" s="1">
        <v>92.721050110565372</v>
      </c>
    </row>
    <row r="104" spans="1:17" ht="15.75" customHeight="1" x14ac:dyDescent="0.25">
      <c r="A104" s="16" t="s">
        <v>348</v>
      </c>
      <c r="B104" s="17" t="s">
        <v>554</v>
      </c>
      <c r="C104" s="16">
        <v>74009</v>
      </c>
      <c r="D104" s="18" t="s">
        <v>555</v>
      </c>
      <c r="E104" s="19"/>
      <c r="F104" s="20">
        <v>55.381999999999998</v>
      </c>
      <c r="G104" s="21">
        <v>15045</v>
      </c>
      <c r="H104" s="21">
        <v>13767</v>
      </c>
      <c r="I104" s="17" t="s">
        <v>353</v>
      </c>
      <c r="J104" s="21">
        <v>97</v>
      </c>
      <c r="K104" s="17">
        <v>0</v>
      </c>
      <c r="L104" s="16">
        <v>0</v>
      </c>
      <c r="M104" s="16">
        <v>0</v>
      </c>
      <c r="N104" s="16">
        <v>2</v>
      </c>
      <c r="O104" s="2" t="str">
        <f t="shared" si="2"/>
        <v>10</v>
      </c>
      <c r="P104" s="2" t="str">
        <f t="shared" si="3"/>
        <v>10</v>
      </c>
      <c r="Q104" s="1">
        <v>248.58257195478677</v>
      </c>
    </row>
    <row r="105" spans="1:17" ht="15.75" customHeight="1" x14ac:dyDescent="0.25">
      <c r="A105" s="16" t="s">
        <v>348</v>
      </c>
      <c r="B105" s="17" t="s">
        <v>556</v>
      </c>
      <c r="C105" s="16">
        <v>75035</v>
      </c>
      <c r="D105" s="24" t="s">
        <v>557</v>
      </c>
      <c r="E105" s="19"/>
      <c r="F105" s="20">
        <v>238.8158</v>
      </c>
      <c r="G105" s="21">
        <v>89916</v>
      </c>
      <c r="H105" s="21">
        <v>95037</v>
      </c>
      <c r="I105" s="17" t="s">
        <v>353</v>
      </c>
      <c r="J105" s="21">
        <v>49</v>
      </c>
      <c r="K105" s="17">
        <v>1</v>
      </c>
      <c r="L105" s="16">
        <v>0</v>
      </c>
      <c r="M105" s="16">
        <v>1</v>
      </c>
      <c r="N105" s="16">
        <v>1</v>
      </c>
      <c r="O105" s="2" t="str">
        <f t="shared" si="2"/>
        <v>5</v>
      </c>
      <c r="P105" s="2" t="str">
        <f t="shared" si="3"/>
        <v>20</v>
      </c>
      <c r="Q105" s="1">
        <v>397.95105683962282</v>
      </c>
    </row>
    <row r="106" spans="1:17" ht="15.75" customHeight="1" x14ac:dyDescent="0.25">
      <c r="A106" s="16" t="s">
        <v>348</v>
      </c>
      <c r="B106" s="17" t="s">
        <v>558</v>
      </c>
      <c r="C106" s="16">
        <v>73010</v>
      </c>
      <c r="D106" s="18" t="s">
        <v>559</v>
      </c>
      <c r="E106" s="19"/>
      <c r="F106" s="20">
        <v>15.313499999999999</v>
      </c>
      <c r="G106" s="21">
        <v>7802</v>
      </c>
      <c r="H106" s="21">
        <v>8069</v>
      </c>
      <c r="I106" s="17" t="s">
        <v>353</v>
      </c>
      <c r="J106" s="21">
        <v>47</v>
      </c>
      <c r="K106" s="17">
        <v>1</v>
      </c>
      <c r="L106" s="16">
        <v>0</v>
      </c>
      <c r="M106" s="16">
        <v>1</v>
      </c>
      <c r="N106" s="16">
        <v>2</v>
      </c>
      <c r="O106" s="2" t="str">
        <f t="shared" si="2"/>
        <v>10</v>
      </c>
      <c r="P106" s="2" t="str">
        <f t="shared" si="3"/>
        <v>10</v>
      </c>
      <c r="Q106" s="1">
        <v>526.92069089365589</v>
      </c>
    </row>
    <row r="107" spans="1:17" ht="15.75" customHeight="1" x14ac:dyDescent="0.25">
      <c r="A107" s="16" t="s">
        <v>348</v>
      </c>
      <c r="B107" s="17" t="s">
        <v>560</v>
      </c>
      <c r="C107" s="16">
        <v>75036</v>
      </c>
      <c r="D107" s="18" t="s">
        <v>561</v>
      </c>
      <c r="E107" s="19"/>
      <c r="F107" s="20">
        <v>36.804099999999998</v>
      </c>
      <c r="G107" s="21">
        <v>8624</v>
      </c>
      <c r="H107" s="21">
        <v>8708</v>
      </c>
      <c r="I107" s="17" t="s">
        <v>353</v>
      </c>
      <c r="J107" s="21">
        <v>38</v>
      </c>
      <c r="K107" s="17">
        <v>0</v>
      </c>
      <c r="L107" s="16">
        <v>0</v>
      </c>
      <c r="M107" s="16">
        <v>0</v>
      </c>
      <c r="N107" s="16">
        <v>2</v>
      </c>
      <c r="O107" s="2" t="str">
        <f t="shared" si="2"/>
        <v>10</v>
      </c>
      <c r="P107" s="2" t="str">
        <f t="shared" si="3"/>
        <v>10</v>
      </c>
      <c r="Q107" s="1">
        <v>236.60407400262471</v>
      </c>
    </row>
    <row r="108" spans="1:17" ht="15.75" customHeight="1" x14ac:dyDescent="0.25">
      <c r="A108" s="16" t="s">
        <v>348</v>
      </c>
      <c r="B108" s="17" t="s">
        <v>562</v>
      </c>
      <c r="C108" s="16">
        <v>71027</v>
      </c>
      <c r="D108" s="23" t="s">
        <v>563</v>
      </c>
      <c r="E108" s="19"/>
      <c r="F108" s="20">
        <v>160.1534</v>
      </c>
      <c r="G108" s="21">
        <v>6319</v>
      </c>
      <c r="H108" s="21">
        <v>6200</v>
      </c>
      <c r="I108" s="17" t="s">
        <v>353</v>
      </c>
      <c r="J108" s="21">
        <v>5</v>
      </c>
      <c r="K108" s="17">
        <v>1</v>
      </c>
      <c r="L108" s="16">
        <v>0</v>
      </c>
      <c r="M108" s="16">
        <v>1</v>
      </c>
      <c r="N108" s="16">
        <v>2</v>
      </c>
      <c r="O108" s="2" t="str">
        <f t="shared" si="2"/>
        <v>10</v>
      </c>
      <c r="P108" s="2" t="str">
        <f t="shared" si="3"/>
        <v>20</v>
      </c>
      <c r="Q108" s="1">
        <v>38.712884022443482</v>
      </c>
    </row>
    <row r="109" spans="1:17" ht="15.75" customHeight="1" x14ac:dyDescent="0.25">
      <c r="A109" s="16" t="s">
        <v>348</v>
      </c>
      <c r="B109" s="17" t="s">
        <v>564</v>
      </c>
      <c r="C109" s="16">
        <v>75037</v>
      </c>
      <c r="D109" s="18" t="s">
        <v>565</v>
      </c>
      <c r="E109" s="19"/>
      <c r="F109" s="20">
        <v>49.503</v>
      </c>
      <c r="G109" s="21">
        <v>14069</v>
      </c>
      <c r="H109" s="21">
        <v>13748</v>
      </c>
      <c r="I109" s="17" t="s">
        <v>353</v>
      </c>
      <c r="J109" s="21">
        <v>39</v>
      </c>
      <c r="K109" s="17">
        <v>0</v>
      </c>
      <c r="L109" s="16">
        <v>0</v>
      </c>
      <c r="M109" s="16">
        <v>1</v>
      </c>
      <c r="N109" s="16">
        <v>2</v>
      </c>
      <c r="O109" s="2" t="str">
        <f t="shared" si="2"/>
        <v>10</v>
      </c>
      <c r="P109" s="2" t="str">
        <f t="shared" si="3"/>
        <v>10</v>
      </c>
      <c r="Q109" s="1">
        <v>277.72054218936228</v>
      </c>
    </row>
    <row r="110" spans="1:17" ht="15.75" customHeight="1" x14ac:dyDescent="0.25">
      <c r="A110" s="16" t="s">
        <v>348</v>
      </c>
      <c r="B110" s="17" t="s">
        <v>566</v>
      </c>
      <c r="C110" s="16">
        <v>75038</v>
      </c>
      <c r="D110" s="18" t="s">
        <v>567</v>
      </c>
      <c r="E110" s="19"/>
      <c r="F110" s="20">
        <v>25.4162</v>
      </c>
      <c r="G110" s="21">
        <v>11549</v>
      </c>
      <c r="H110" s="21">
        <v>11889</v>
      </c>
      <c r="I110" s="17" t="s">
        <v>353</v>
      </c>
      <c r="J110" s="21">
        <v>45</v>
      </c>
      <c r="K110" s="17">
        <v>0</v>
      </c>
      <c r="L110" s="16">
        <v>0</v>
      </c>
      <c r="M110" s="16">
        <v>1</v>
      </c>
      <c r="N110" s="16">
        <v>2</v>
      </c>
      <c r="O110" s="2" t="str">
        <f t="shared" si="2"/>
        <v>10</v>
      </c>
      <c r="P110" s="2" t="str">
        <f t="shared" si="3"/>
        <v>10</v>
      </c>
      <c r="Q110" s="1">
        <v>467.77252303648856</v>
      </c>
    </row>
    <row r="111" spans="1:17" ht="15.75" customHeight="1" x14ac:dyDescent="0.25">
      <c r="A111" s="16" t="s">
        <v>348</v>
      </c>
      <c r="B111" s="17" t="s">
        <v>568</v>
      </c>
      <c r="C111" s="16">
        <v>73011</v>
      </c>
      <c r="D111" s="18" t="s">
        <v>569</v>
      </c>
      <c r="E111" s="19"/>
      <c r="F111" s="20">
        <v>47.176900000000003</v>
      </c>
      <c r="G111" s="21">
        <v>10238</v>
      </c>
      <c r="H111" s="21">
        <v>9626</v>
      </c>
      <c r="I111" s="17" t="s">
        <v>353</v>
      </c>
      <c r="J111" s="21">
        <v>67</v>
      </c>
      <c r="K111" s="17">
        <v>1</v>
      </c>
      <c r="L111" s="16">
        <v>0</v>
      </c>
      <c r="M111" s="16">
        <v>1</v>
      </c>
      <c r="N111" s="16">
        <v>2</v>
      </c>
      <c r="O111" s="2" t="str">
        <f t="shared" si="2"/>
        <v>10</v>
      </c>
      <c r="P111" s="2" t="str">
        <f t="shared" si="3"/>
        <v>10</v>
      </c>
      <c r="Q111" s="1">
        <v>204.04053678813148</v>
      </c>
    </row>
    <row r="112" spans="1:17" ht="15.75" customHeight="1" x14ac:dyDescent="0.25">
      <c r="A112" s="16" t="s">
        <v>348</v>
      </c>
      <c r="B112" s="17" t="s">
        <v>570</v>
      </c>
      <c r="C112" s="16">
        <v>72025</v>
      </c>
      <c r="D112" s="18" t="s">
        <v>571</v>
      </c>
      <c r="E112" s="19"/>
      <c r="F112" s="20">
        <v>48.179099999999998</v>
      </c>
      <c r="G112" s="21">
        <v>14161</v>
      </c>
      <c r="H112" s="21">
        <v>14066</v>
      </c>
      <c r="I112" s="17" t="s">
        <v>356</v>
      </c>
      <c r="J112" s="21">
        <v>410</v>
      </c>
      <c r="K112" s="17">
        <v>0</v>
      </c>
      <c r="L112" s="16">
        <v>0</v>
      </c>
      <c r="M112" s="16">
        <v>0</v>
      </c>
      <c r="N112" s="16">
        <v>2</v>
      </c>
      <c r="O112" s="2" t="str">
        <f t="shared" si="2"/>
        <v>10</v>
      </c>
      <c r="P112" s="2" t="str">
        <f t="shared" si="3"/>
        <v>10</v>
      </c>
      <c r="Q112" s="1">
        <v>291.95231957425523</v>
      </c>
    </row>
    <row r="113" spans="1:17" ht="15.75" customHeight="1" x14ac:dyDescent="0.25">
      <c r="A113" s="16" t="s">
        <v>348</v>
      </c>
      <c r="B113" s="17" t="s">
        <v>572</v>
      </c>
      <c r="C113" s="16">
        <v>71028</v>
      </c>
      <c r="D113" s="23" t="s">
        <v>573</v>
      </c>
      <c r="E113" s="19"/>
      <c r="F113" s="20">
        <v>339.78699999999998</v>
      </c>
      <c r="G113" s="21">
        <v>34333</v>
      </c>
      <c r="H113" s="21">
        <v>31765</v>
      </c>
      <c r="I113" s="17" t="s">
        <v>353</v>
      </c>
      <c r="J113" s="21">
        <v>219</v>
      </c>
      <c r="K113" s="17">
        <v>0</v>
      </c>
      <c r="L113" s="16">
        <v>0</v>
      </c>
      <c r="M113" s="16">
        <v>0</v>
      </c>
      <c r="N113" s="16">
        <v>2</v>
      </c>
      <c r="O113" s="2" t="str">
        <f t="shared" si="2"/>
        <v>10</v>
      </c>
      <c r="P113" s="2" t="str">
        <f t="shared" si="3"/>
        <v>30</v>
      </c>
      <c r="Q113" s="1">
        <v>93.485036213863395</v>
      </c>
    </row>
    <row r="114" spans="1:17" ht="15.75" customHeight="1" x14ac:dyDescent="0.25">
      <c r="A114" s="16" t="s">
        <v>348</v>
      </c>
      <c r="B114" s="17" t="s">
        <v>574</v>
      </c>
      <c r="C114" s="16">
        <v>75039</v>
      </c>
      <c r="D114" s="18" t="s">
        <v>575</v>
      </c>
      <c r="E114" s="19"/>
      <c r="F114" s="20">
        <v>22.663900000000002</v>
      </c>
      <c r="G114" s="21">
        <v>14819</v>
      </c>
      <c r="H114" s="21">
        <v>13752</v>
      </c>
      <c r="I114" s="17" t="s">
        <v>353</v>
      </c>
      <c r="J114" s="21">
        <v>81</v>
      </c>
      <c r="K114" s="17">
        <v>0</v>
      </c>
      <c r="L114" s="16">
        <v>0</v>
      </c>
      <c r="M114" s="16">
        <v>0</v>
      </c>
      <c r="N114" s="16">
        <v>2</v>
      </c>
      <c r="O114" s="2" t="str">
        <f t="shared" si="2"/>
        <v>10</v>
      </c>
      <c r="P114" s="2" t="str">
        <f t="shared" si="3"/>
        <v>10</v>
      </c>
      <c r="Q114" s="1">
        <v>606.77994519919343</v>
      </c>
    </row>
    <row r="115" spans="1:17" ht="15.75" customHeight="1" x14ac:dyDescent="0.25">
      <c r="A115" s="16" t="s">
        <v>348</v>
      </c>
      <c r="B115" s="17" t="s">
        <v>576</v>
      </c>
      <c r="C115" s="16">
        <v>73012</v>
      </c>
      <c r="D115" s="18" t="s">
        <v>577</v>
      </c>
      <c r="E115" s="19"/>
      <c r="F115" s="20">
        <v>180.40690000000001</v>
      </c>
      <c r="G115" s="21">
        <v>30921</v>
      </c>
      <c r="H115" s="21">
        <v>30147</v>
      </c>
      <c r="I115" s="17" t="s">
        <v>353</v>
      </c>
      <c r="J115" s="21">
        <v>79</v>
      </c>
      <c r="K115" s="17">
        <v>1</v>
      </c>
      <c r="L115" s="16">
        <v>0</v>
      </c>
      <c r="M115" s="16">
        <v>1</v>
      </c>
      <c r="N115" s="16">
        <v>2</v>
      </c>
      <c r="O115" s="2" t="str">
        <f t="shared" si="2"/>
        <v>10</v>
      </c>
      <c r="P115" s="2" t="str">
        <f t="shared" si="3"/>
        <v>20</v>
      </c>
      <c r="Q115" s="1">
        <v>167.10558188184598</v>
      </c>
    </row>
    <row r="116" spans="1:17" ht="15.75" customHeight="1" x14ac:dyDescent="0.25">
      <c r="A116" s="16" t="s">
        <v>348</v>
      </c>
      <c r="B116" s="17" t="s">
        <v>578</v>
      </c>
      <c r="C116" s="16">
        <v>71029</v>
      </c>
      <c r="D116" s="23" t="s">
        <v>579</v>
      </c>
      <c r="E116" s="19"/>
      <c r="F116" s="20">
        <v>354.53769999999997</v>
      </c>
      <c r="G116" s="21">
        <v>56257</v>
      </c>
      <c r="H116" s="21">
        <v>54643</v>
      </c>
      <c r="I116" s="17" t="s">
        <v>353</v>
      </c>
      <c r="J116" s="21">
        <v>5</v>
      </c>
      <c r="K116" s="17">
        <v>1</v>
      </c>
      <c r="L116" s="16">
        <v>0</v>
      </c>
      <c r="M116" s="16">
        <v>1</v>
      </c>
      <c r="N116" s="16">
        <v>2</v>
      </c>
      <c r="O116" s="2" t="str">
        <f t="shared" si="2"/>
        <v>10</v>
      </c>
      <c r="P116" s="2" t="str">
        <f t="shared" si="3"/>
        <v>30</v>
      </c>
      <c r="Q116" s="1">
        <v>154.12465303407791</v>
      </c>
    </row>
    <row r="117" spans="1:17" ht="15.75" customHeight="1" x14ac:dyDescent="0.25">
      <c r="A117" s="16" t="s">
        <v>348</v>
      </c>
      <c r="B117" s="17" t="s">
        <v>580</v>
      </c>
      <c r="C117" s="16">
        <v>110005</v>
      </c>
      <c r="D117" s="23" t="s">
        <v>581</v>
      </c>
      <c r="E117" s="19"/>
      <c r="F117" s="20">
        <v>35.697699999999998</v>
      </c>
      <c r="G117" s="21">
        <v>12193</v>
      </c>
      <c r="H117" s="21">
        <v>11371</v>
      </c>
      <c r="I117" s="17" t="s">
        <v>353</v>
      </c>
      <c r="J117" s="21">
        <v>1</v>
      </c>
      <c r="K117" s="17">
        <v>1</v>
      </c>
      <c r="L117" s="16">
        <v>0</v>
      </c>
      <c r="M117" s="16">
        <v>1</v>
      </c>
      <c r="N117" s="16">
        <v>2</v>
      </c>
      <c r="O117" s="2" t="str">
        <f t="shared" si="2"/>
        <v>10</v>
      </c>
      <c r="P117" s="2" t="str">
        <f t="shared" si="3"/>
        <v>10</v>
      </c>
      <c r="Q117" s="1">
        <v>318.53592808500269</v>
      </c>
    </row>
    <row r="118" spans="1:17" ht="15.75" customHeight="1" x14ac:dyDescent="0.25">
      <c r="A118" s="16" t="s">
        <v>348</v>
      </c>
      <c r="B118" s="17" t="s">
        <v>582</v>
      </c>
      <c r="C118" s="16">
        <v>75040</v>
      </c>
      <c r="D118" s="18" t="s">
        <v>583</v>
      </c>
      <c r="E118" s="19"/>
      <c r="F118" s="20">
        <v>22.247800000000002</v>
      </c>
      <c r="G118" s="21">
        <v>9320</v>
      </c>
      <c r="H118" s="21">
        <v>8693</v>
      </c>
      <c r="I118" s="17" t="s">
        <v>353</v>
      </c>
      <c r="J118" s="21">
        <v>91</v>
      </c>
      <c r="K118" s="17">
        <v>0</v>
      </c>
      <c r="L118" s="16">
        <v>0</v>
      </c>
      <c r="M118" s="16">
        <v>0</v>
      </c>
      <c r="N118" s="16">
        <v>2</v>
      </c>
      <c r="O118" s="2" t="str">
        <f t="shared" si="2"/>
        <v>10</v>
      </c>
      <c r="P118" s="2" t="str">
        <f t="shared" si="3"/>
        <v>10</v>
      </c>
      <c r="Q118" s="1">
        <v>390.73526371146806</v>
      </c>
    </row>
    <row r="119" spans="1:17" ht="15.75" customHeight="1" x14ac:dyDescent="0.25">
      <c r="A119" s="16" t="s">
        <v>348</v>
      </c>
      <c r="B119" s="17" t="s">
        <v>584</v>
      </c>
      <c r="C119" s="16">
        <v>75041</v>
      </c>
      <c r="D119" s="18" t="s">
        <v>585</v>
      </c>
      <c r="E119" s="19"/>
      <c r="F119" s="20">
        <v>6.4920999999999998</v>
      </c>
      <c r="G119" s="21">
        <v>1730</v>
      </c>
      <c r="H119" s="21">
        <v>1616</v>
      </c>
      <c r="I119" s="17" t="s">
        <v>353</v>
      </c>
      <c r="J119" s="21">
        <v>90</v>
      </c>
      <c r="K119" s="17">
        <v>0</v>
      </c>
      <c r="L119" s="16">
        <v>0</v>
      </c>
      <c r="M119" s="16">
        <v>0</v>
      </c>
      <c r="N119" s="16">
        <v>2</v>
      </c>
      <c r="O119" s="2" t="str">
        <f t="shared" si="2"/>
        <v>10</v>
      </c>
      <c r="P119" s="2" t="str">
        <f t="shared" si="3"/>
        <v>10</v>
      </c>
      <c r="Q119" s="1">
        <v>248.91791562052342</v>
      </c>
    </row>
    <row r="120" spans="1:17" ht="15.75" customHeight="1" x14ac:dyDescent="0.25">
      <c r="A120" s="16" t="s">
        <v>348</v>
      </c>
      <c r="B120" s="17" t="s">
        <v>586</v>
      </c>
      <c r="C120" s="16">
        <v>73013</v>
      </c>
      <c r="D120" s="18" t="s">
        <v>587</v>
      </c>
      <c r="E120" s="19"/>
      <c r="F120" s="20">
        <v>298.71940000000001</v>
      </c>
      <c r="G120" s="21">
        <v>49009</v>
      </c>
      <c r="H120" s="21">
        <v>47380</v>
      </c>
      <c r="I120" s="17" t="s">
        <v>412</v>
      </c>
      <c r="J120" s="21">
        <v>431</v>
      </c>
      <c r="K120" s="17">
        <v>0</v>
      </c>
      <c r="L120" s="16">
        <v>0</v>
      </c>
      <c r="M120" s="16">
        <v>0</v>
      </c>
      <c r="N120" s="16">
        <v>2</v>
      </c>
      <c r="O120" s="2" t="str">
        <f t="shared" si="2"/>
        <v>10</v>
      </c>
      <c r="P120" s="2" t="str">
        <f t="shared" si="3"/>
        <v>20</v>
      </c>
      <c r="Q120" s="1">
        <v>158.61038821047444</v>
      </c>
    </row>
    <row r="121" spans="1:17" ht="15.75" customHeight="1" x14ac:dyDescent="0.25">
      <c r="A121" s="16" t="s">
        <v>348</v>
      </c>
      <c r="B121" s="17" t="s">
        <v>588</v>
      </c>
      <c r="C121" s="16">
        <v>73014</v>
      </c>
      <c r="D121" s="18" t="s">
        <v>589</v>
      </c>
      <c r="E121" s="19"/>
      <c r="F121" s="20">
        <v>49.0687</v>
      </c>
      <c r="G121" s="21">
        <v>5411</v>
      </c>
      <c r="H121" s="21">
        <v>5238</v>
      </c>
      <c r="I121" s="17" t="s">
        <v>353</v>
      </c>
      <c r="J121" s="21">
        <v>26</v>
      </c>
      <c r="K121" s="17">
        <v>1</v>
      </c>
      <c r="L121" s="16">
        <v>0</v>
      </c>
      <c r="M121" s="16">
        <v>1</v>
      </c>
      <c r="N121" s="16">
        <v>3</v>
      </c>
      <c r="O121" s="2" t="str">
        <f t="shared" si="2"/>
        <v>15</v>
      </c>
      <c r="P121" s="2" t="str">
        <f t="shared" si="3"/>
        <v>10</v>
      </c>
      <c r="Q121" s="1">
        <v>106.74829371880649</v>
      </c>
    </row>
    <row r="122" spans="1:17" ht="15.75" customHeight="1" x14ac:dyDescent="0.25">
      <c r="A122" s="16" t="s">
        <v>348</v>
      </c>
      <c r="B122" s="17" t="s">
        <v>590</v>
      </c>
      <c r="C122" s="16">
        <v>73015</v>
      </c>
      <c r="D122" s="18" t="s">
        <v>591</v>
      </c>
      <c r="E122" s="19"/>
      <c r="F122" s="20">
        <v>127.9935</v>
      </c>
      <c r="G122" s="21">
        <v>32381</v>
      </c>
      <c r="H122" s="21">
        <v>32168</v>
      </c>
      <c r="I122" s="17" t="s">
        <v>353</v>
      </c>
      <c r="J122" s="21">
        <v>110</v>
      </c>
      <c r="K122" s="17">
        <v>1</v>
      </c>
      <c r="L122" s="16">
        <v>0</v>
      </c>
      <c r="M122" s="16">
        <v>1</v>
      </c>
      <c r="N122" s="16">
        <v>2</v>
      </c>
      <c r="O122" s="2" t="str">
        <f t="shared" si="2"/>
        <v>10</v>
      </c>
      <c r="P122" s="2" t="str">
        <f t="shared" si="3"/>
        <v>20</v>
      </c>
      <c r="Q122" s="1">
        <v>251.32526261099196</v>
      </c>
    </row>
    <row r="123" spans="1:17" ht="15.75" customHeight="1" x14ac:dyDescent="0.25">
      <c r="A123" s="16" t="s">
        <v>348</v>
      </c>
      <c r="B123" s="17" t="s">
        <v>592</v>
      </c>
      <c r="C123" s="16">
        <v>75042</v>
      </c>
      <c r="D123" s="18" t="s">
        <v>593</v>
      </c>
      <c r="E123" s="19"/>
      <c r="F123" s="20">
        <v>26.628599999999999</v>
      </c>
      <c r="G123" s="21">
        <v>11704</v>
      </c>
      <c r="H123" s="21">
        <v>11037</v>
      </c>
      <c r="I123" s="17" t="s">
        <v>353</v>
      </c>
      <c r="J123" s="21">
        <v>75</v>
      </c>
      <c r="K123" s="17">
        <v>0</v>
      </c>
      <c r="L123" s="16">
        <v>0</v>
      </c>
      <c r="M123" s="16">
        <v>1</v>
      </c>
      <c r="N123" s="16">
        <v>2</v>
      </c>
      <c r="O123" s="2" t="str">
        <f t="shared" si="2"/>
        <v>10</v>
      </c>
      <c r="P123" s="2" t="str">
        <f t="shared" si="3"/>
        <v>10</v>
      </c>
      <c r="Q123" s="1">
        <v>414.47916901376715</v>
      </c>
    </row>
    <row r="124" spans="1:17" ht="15.75" customHeight="1" x14ac:dyDescent="0.25">
      <c r="A124" s="16" t="s">
        <v>348</v>
      </c>
      <c r="B124" s="17" t="s">
        <v>594</v>
      </c>
      <c r="C124" s="16">
        <v>71031</v>
      </c>
      <c r="D124" s="18" t="s">
        <v>595</v>
      </c>
      <c r="E124" s="19"/>
      <c r="F124" s="20">
        <v>73.479600000000005</v>
      </c>
      <c r="G124" s="21">
        <v>6360</v>
      </c>
      <c r="H124" s="21">
        <v>6016</v>
      </c>
      <c r="I124" s="17" t="s">
        <v>412</v>
      </c>
      <c r="J124" s="21">
        <v>75</v>
      </c>
      <c r="K124" s="17">
        <v>1</v>
      </c>
      <c r="L124" s="16">
        <v>0</v>
      </c>
      <c r="M124" s="16">
        <v>1</v>
      </c>
      <c r="N124" s="16">
        <v>2</v>
      </c>
      <c r="O124" s="2" t="str">
        <f t="shared" si="2"/>
        <v>10</v>
      </c>
      <c r="P124" s="2" t="str">
        <f t="shared" si="3"/>
        <v>10</v>
      </c>
      <c r="Q124" s="1">
        <v>81.873064088536125</v>
      </c>
    </row>
    <row r="125" spans="1:17" ht="15.75" customHeight="1" x14ac:dyDescent="0.25">
      <c r="A125" s="16" t="s">
        <v>348</v>
      </c>
      <c r="B125" s="17" t="s">
        <v>596</v>
      </c>
      <c r="C125" s="16">
        <v>75043</v>
      </c>
      <c r="D125" s="18" t="s">
        <v>597</v>
      </c>
      <c r="E125" s="19"/>
      <c r="F125" s="20">
        <v>92.309899999999999</v>
      </c>
      <c r="G125" s="21">
        <v>9646</v>
      </c>
      <c r="H125" s="21">
        <v>9944</v>
      </c>
      <c r="I125" s="17" t="s">
        <v>353</v>
      </c>
      <c r="J125" s="21">
        <v>36</v>
      </c>
      <c r="K125" s="17">
        <v>1</v>
      </c>
      <c r="L125" s="16">
        <v>0</v>
      </c>
      <c r="M125" s="16">
        <v>1</v>
      </c>
      <c r="N125" s="16">
        <v>2</v>
      </c>
      <c r="O125" s="2" t="str">
        <f t="shared" si="2"/>
        <v>10</v>
      </c>
      <c r="P125" s="2" t="str">
        <f t="shared" si="3"/>
        <v>10</v>
      </c>
      <c r="Q125" s="1">
        <v>107.72409026550781</v>
      </c>
    </row>
    <row r="126" spans="1:17" ht="15.75" customHeight="1" x14ac:dyDescent="0.25">
      <c r="A126" s="16" t="s">
        <v>348</v>
      </c>
      <c r="B126" s="17" t="s">
        <v>598</v>
      </c>
      <c r="C126" s="16">
        <v>75044</v>
      </c>
      <c r="D126" s="18" t="s">
        <v>599</v>
      </c>
      <c r="E126" s="19"/>
      <c r="F126" s="20">
        <v>12.5488</v>
      </c>
      <c r="G126" s="21">
        <v>7307</v>
      </c>
      <c r="H126" s="21">
        <v>6772</v>
      </c>
      <c r="I126" s="17" t="s">
        <v>353</v>
      </c>
      <c r="J126" s="21">
        <v>59</v>
      </c>
      <c r="K126" s="17">
        <v>0</v>
      </c>
      <c r="L126" s="16">
        <v>0</v>
      </c>
      <c r="M126" s="16">
        <v>1</v>
      </c>
      <c r="N126" s="16">
        <v>2</v>
      </c>
      <c r="O126" s="2" t="str">
        <f t="shared" si="2"/>
        <v>10</v>
      </c>
      <c r="P126" s="2" t="str">
        <f t="shared" si="3"/>
        <v>10</v>
      </c>
      <c r="Q126" s="1">
        <v>539.65319393089385</v>
      </c>
    </row>
    <row r="127" spans="1:17" ht="15.75" customHeight="1" x14ac:dyDescent="0.25">
      <c r="A127" s="16" t="s">
        <v>348</v>
      </c>
      <c r="B127" s="17" t="s">
        <v>600</v>
      </c>
      <c r="C127" s="16">
        <v>75045</v>
      </c>
      <c r="D127" s="18" t="s">
        <v>601</v>
      </c>
      <c r="E127" s="19"/>
      <c r="F127" s="20">
        <v>11.102600000000001</v>
      </c>
      <c r="G127" s="21">
        <v>2209</v>
      </c>
      <c r="H127" s="21">
        <v>2134</v>
      </c>
      <c r="I127" s="17" t="s">
        <v>353</v>
      </c>
      <c r="J127" s="21">
        <v>89</v>
      </c>
      <c r="K127" s="17">
        <v>0</v>
      </c>
      <c r="L127" s="16">
        <v>0</v>
      </c>
      <c r="M127" s="16">
        <v>0</v>
      </c>
      <c r="N127" s="16">
        <v>2</v>
      </c>
      <c r="O127" s="2" t="str">
        <f t="shared" si="2"/>
        <v>10</v>
      </c>
      <c r="P127" s="2" t="str">
        <f t="shared" si="3"/>
        <v>10</v>
      </c>
      <c r="Q127" s="1">
        <v>192.20723073874586</v>
      </c>
    </row>
    <row r="128" spans="1:17" ht="15.75" customHeight="1" x14ac:dyDescent="0.25">
      <c r="A128" s="16" t="s">
        <v>348</v>
      </c>
      <c r="B128" s="17" t="s">
        <v>602</v>
      </c>
      <c r="C128" s="16">
        <v>74010</v>
      </c>
      <c r="D128" s="18" t="s">
        <v>603</v>
      </c>
      <c r="E128" s="19"/>
      <c r="F128" s="20">
        <v>124.0505</v>
      </c>
      <c r="G128" s="21">
        <v>27753</v>
      </c>
      <c r="H128" s="21">
        <v>25964</v>
      </c>
      <c r="I128" s="17" t="s">
        <v>353</v>
      </c>
      <c r="J128" s="21">
        <v>72</v>
      </c>
      <c r="K128" s="17">
        <v>0</v>
      </c>
      <c r="L128" s="16">
        <v>0</v>
      </c>
      <c r="M128" s="16">
        <v>0</v>
      </c>
      <c r="N128" s="16">
        <v>2</v>
      </c>
      <c r="O128" s="2" t="str">
        <f t="shared" si="2"/>
        <v>10</v>
      </c>
      <c r="P128" s="2" t="str">
        <f t="shared" si="3"/>
        <v>20</v>
      </c>
      <c r="Q128" s="1">
        <v>209.30185690505076</v>
      </c>
    </row>
    <row r="129" spans="1:17" ht="15.75" customHeight="1" x14ac:dyDescent="0.25">
      <c r="A129" s="16" t="s">
        <v>348</v>
      </c>
      <c r="B129" s="17" t="s">
        <v>604</v>
      </c>
      <c r="C129" s="16">
        <v>75046</v>
      </c>
      <c r="D129" s="18" t="s">
        <v>605</v>
      </c>
      <c r="E129" s="19"/>
      <c r="F129" s="20">
        <v>7.7990000000000004</v>
      </c>
      <c r="G129" s="21">
        <v>3684</v>
      </c>
      <c r="H129" s="21">
        <v>3329</v>
      </c>
      <c r="I129" s="17" t="s">
        <v>353</v>
      </c>
      <c r="J129" s="21">
        <v>107</v>
      </c>
      <c r="K129" s="17">
        <v>0</v>
      </c>
      <c r="L129" s="16">
        <v>0</v>
      </c>
      <c r="M129" s="16">
        <v>1</v>
      </c>
      <c r="N129" s="16">
        <v>2</v>
      </c>
      <c r="O129" s="2" t="str">
        <f t="shared" si="2"/>
        <v>10</v>
      </c>
      <c r="P129" s="2" t="str">
        <f t="shared" si="3"/>
        <v>10</v>
      </c>
      <c r="Q129" s="1">
        <v>426.84959610206437</v>
      </c>
    </row>
    <row r="130" spans="1:17" ht="15.75" customHeight="1" x14ac:dyDescent="0.25">
      <c r="A130" s="16" t="s">
        <v>348</v>
      </c>
      <c r="B130" s="17" t="s">
        <v>606</v>
      </c>
      <c r="C130" s="16">
        <v>75047</v>
      </c>
      <c r="D130" s="18" t="s">
        <v>607</v>
      </c>
      <c r="E130" s="19"/>
      <c r="F130" s="20">
        <v>18.128499999999999</v>
      </c>
      <c r="G130" s="21">
        <v>3729</v>
      </c>
      <c r="H130" s="21">
        <v>3505</v>
      </c>
      <c r="I130" s="17" t="s">
        <v>353</v>
      </c>
      <c r="J130" s="21">
        <v>98</v>
      </c>
      <c r="K130" s="17">
        <v>0</v>
      </c>
      <c r="L130" s="16">
        <v>0</v>
      </c>
      <c r="M130" s="16">
        <v>1</v>
      </c>
      <c r="N130" s="16">
        <v>2</v>
      </c>
      <c r="O130" s="2" t="str">
        <f t="shared" si="2"/>
        <v>10</v>
      </c>
      <c r="P130" s="2" t="str">
        <f t="shared" si="3"/>
        <v>10</v>
      </c>
      <c r="Q130" s="1">
        <v>193.34197534269245</v>
      </c>
    </row>
    <row r="131" spans="1:17" ht="15.75" customHeight="1" x14ac:dyDescent="0.25">
      <c r="A131" s="16" t="s">
        <v>348</v>
      </c>
      <c r="B131" s="17" t="s">
        <v>608</v>
      </c>
      <c r="C131" s="16">
        <v>110006</v>
      </c>
      <c r="D131" s="18" t="s">
        <v>204</v>
      </c>
      <c r="E131" s="19"/>
      <c r="F131" s="20">
        <v>257.40649999999999</v>
      </c>
      <c r="G131" s="21">
        <v>9333</v>
      </c>
      <c r="H131" s="21">
        <v>8390</v>
      </c>
      <c r="I131" s="17" t="s">
        <v>356</v>
      </c>
      <c r="J131" s="21">
        <v>429</v>
      </c>
      <c r="K131" s="17">
        <v>0</v>
      </c>
      <c r="L131" s="16">
        <v>0</v>
      </c>
      <c r="M131" s="16">
        <v>0</v>
      </c>
      <c r="N131" s="16">
        <v>2</v>
      </c>
      <c r="O131" s="2" t="str">
        <f t="shared" ref="O131:O194" si="4">IF(N131=1,"5",IF(N131=2,"10",IF(N131=3,"15","")))</f>
        <v>10</v>
      </c>
      <c r="P131" s="2" t="str">
        <f t="shared" ref="P131:P194" si="5">IF(F131&lt;100,"10",IF((F131&gt;=100)*(F131&lt;300),"20",IF((F131&gt;=300),"30","")))</f>
        <v>20</v>
      </c>
      <c r="Q131" s="1">
        <v>32.594359505296097</v>
      </c>
    </row>
    <row r="132" spans="1:17" ht="15.75" customHeight="1" x14ac:dyDescent="0.25">
      <c r="A132" s="16" t="s">
        <v>348</v>
      </c>
      <c r="B132" s="17" t="s">
        <v>609</v>
      </c>
      <c r="C132" s="16">
        <v>72027</v>
      </c>
      <c r="D132" s="23" t="s">
        <v>610</v>
      </c>
      <c r="E132" s="19"/>
      <c r="F132" s="20">
        <v>32.236400000000003</v>
      </c>
      <c r="G132" s="21">
        <v>37532</v>
      </c>
      <c r="H132" s="21">
        <v>37002</v>
      </c>
      <c r="I132" s="17" t="s">
        <v>353</v>
      </c>
      <c r="J132" s="21">
        <v>79</v>
      </c>
      <c r="K132" s="17">
        <v>0</v>
      </c>
      <c r="L132" s="16">
        <v>0</v>
      </c>
      <c r="M132" s="16">
        <v>1</v>
      </c>
      <c r="N132" s="16">
        <v>2</v>
      </c>
      <c r="O132" s="2" t="str">
        <f t="shared" si="4"/>
        <v>10</v>
      </c>
      <c r="P132" s="2" t="str">
        <f t="shared" si="5"/>
        <v>10</v>
      </c>
      <c r="Q132" s="1">
        <v>1147.8328845652738</v>
      </c>
    </row>
    <row r="133" spans="1:17" ht="15.75" customHeight="1" x14ac:dyDescent="0.25">
      <c r="A133" s="16" t="s">
        <v>348</v>
      </c>
      <c r="B133" s="17" t="s">
        <v>611</v>
      </c>
      <c r="C133" s="16">
        <v>72028</v>
      </c>
      <c r="D133" s="23" t="s">
        <v>612</v>
      </c>
      <c r="E133" s="19"/>
      <c r="F133" s="20">
        <v>50.939900000000002</v>
      </c>
      <c r="G133" s="21">
        <v>25567</v>
      </c>
      <c r="H133" s="21">
        <v>24678</v>
      </c>
      <c r="I133" s="17" t="s">
        <v>353</v>
      </c>
      <c r="J133" s="21">
        <v>5</v>
      </c>
      <c r="K133" s="17">
        <v>1</v>
      </c>
      <c r="L133" s="16">
        <v>0</v>
      </c>
      <c r="M133" s="16">
        <v>1</v>
      </c>
      <c r="N133" s="16">
        <v>2</v>
      </c>
      <c r="O133" s="2" t="str">
        <f t="shared" si="4"/>
        <v>10</v>
      </c>
      <c r="P133" s="2" t="str">
        <f t="shared" si="5"/>
        <v>10</v>
      </c>
      <c r="Q133" s="1">
        <v>484.4532478469726</v>
      </c>
    </row>
    <row r="134" spans="1:17" ht="15.75" customHeight="1" x14ac:dyDescent="0.25">
      <c r="A134" s="16" t="s">
        <v>348</v>
      </c>
      <c r="B134" s="17" t="s">
        <v>613</v>
      </c>
      <c r="C134" s="16">
        <v>72029</v>
      </c>
      <c r="D134" s="23" t="s">
        <v>614</v>
      </c>
      <c r="E134" s="19"/>
      <c r="F134" s="20">
        <v>58.973300000000002</v>
      </c>
      <c r="G134" s="21">
        <v>60433</v>
      </c>
      <c r="H134" s="21">
        <v>57891</v>
      </c>
      <c r="I134" s="17" t="s">
        <v>353</v>
      </c>
      <c r="J134" s="21">
        <v>15</v>
      </c>
      <c r="K134" s="17">
        <v>1</v>
      </c>
      <c r="L134" s="16">
        <v>0</v>
      </c>
      <c r="M134" s="16">
        <v>1</v>
      </c>
      <c r="N134" s="16">
        <v>1</v>
      </c>
      <c r="O134" s="2" t="str">
        <f t="shared" si="4"/>
        <v>5</v>
      </c>
      <c r="P134" s="2" t="str">
        <f t="shared" si="5"/>
        <v>10</v>
      </c>
      <c r="Q134" s="1">
        <v>981.64762697695392</v>
      </c>
    </row>
    <row r="135" spans="1:17" ht="15.75" customHeight="1" x14ac:dyDescent="0.25">
      <c r="A135" s="16" t="s">
        <v>348</v>
      </c>
      <c r="B135" s="17" t="s">
        <v>615</v>
      </c>
      <c r="C135" s="16">
        <v>72030</v>
      </c>
      <c r="D135" s="23" t="s">
        <v>616</v>
      </c>
      <c r="E135" s="19"/>
      <c r="F135" s="20">
        <v>157.8253</v>
      </c>
      <c r="G135" s="21">
        <v>48529</v>
      </c>
      <c r="H135" s="21">
        <v>48007</v>
      </c>
      <c r="I135" s="17" t="s">
        <v>353</v>
      </c>
      <c r="J135" s="21">
        <v>9</v>
      </c>
      <c r="K135" s="17">
        <v>1</v>
      </c>
      <c r="L135" s="16">
        <v>0</v>
      </c>
      <c r="M135" s="16">
        <v>1</v>
      </c>
      <c r="N135" s="16">
        <v>2</v>
      </c>
      <c r="O135" s="2" t="str">
        <f t="shared" si="4"/>
        <v>10</v>
      </c>
      <c r="P135" s="2" t="str">
        <f t="shared" si="5"/>
        <v>20</v>
      </c>
      <c r="Q135" s="1">
        <v>304.1781007227612</v>
      </c>
    </row>
    <row r="136" spans="1:17" ht="15.75" customHeight="1" x14ac:dyDescent="0.25">
      <c r="A136" s="16" t="s">
        <v>348</v>
      </c>
      <c r="B136" s="17" t="s">
        <v>617</v>
      </c>
      <c r="C136" s="16">
        <v>71033</v>
      </c>
      <c r="D136" s="18" t="s">
        <v>618</v>
      </c>
      <c r="E136" s="19"/>
      <c r="F136" s="20">
        <v>245.12729999999999</v>
      </c>
      <c r="G136" s="21">
        <v>13098</v>
      </c>
      <c r="H136" s="21">
        <v>11654</v>
      </c>
      <c r="I136" s="17" t="s">
        <v>412</v>
      </c>
      <c r="J136" s="21">
        <v>796</v>
      </c>
      <c r="K136" s="17">
        <v>1</v>
      </c>
      <c r="L136" s="16">
        <v>0</v>
      </c>
      <c r="M136" s="16">
        <v>1</v>
      </c>
      <c r="N136" s="16">
        <v>2</v>
      </c>
      <c r="O136" s="2" t="str">
        <f t="shared" si="4"/>
        <v>10</v>
      </c>
      <c r="P136" s="2" t="str">
        <f t="shared" si="5"/>
        <v>20</v>
      </c>
      <c r="Q136" s="1">
        <v>47.542644168968536</v>
      </c>
    </row>
    <row r="137" spans="1:17" ht="15.75" customHeight="1" x14ac:dyDescent="0.25">
      <c r="A137" s="16" t="s">
        <v>348</v>
      </c>
      <c r="B137" s="17" t="s">
        <v>619</v>
      </c>
      <c r="C137" s="16">
        <v>73016</v>
      </c>
      <c r="D137" s="18" t="s">
        <v>620</v>
      </c>
      <c r="E137" s="19"/>
      <c r="F137" s="20">
        <v>9.7460000000000004</v>
      </c>
      <c r="G137" s="21">
        <v>5522</v>
      </c>
      <c r="H137" s="21">
        <v>5394</v>
      </c>
      <c r="I137" s="17" t="s">
        <v>353</v>
      </c>
      <c r="J137" s="21">
        <v>47</v>
      </c>
      <c r="K137" s="17">
        <v>0</v>
      </c>
      <c r="L137" s="16">
        <v>0</v>
      </c>
      <c r="M137" s="16">
        <v>1</v>
      </c>
      <c r="N137" s="16">
        <v>2</v>
      </c>
      <c r="O137" s="2" t="str">
        <f t="shared" si="4"/>
        <v>10</v>
      </c>
      <c r="P137" s="2" t="str">
        <f t="shared" si="5"/>
        <v>10</v>
      </c>
      <c r="Q137" s="1">
        <v>553.45782885286269</v>
      </c>
    </row>
    <row r="138" spans="1:17" ht="15.75" customHeight="1" x14ac:dyDescent="0.25">
      <c r="A138" s="16" t="s">
        <v>348</v>
      </c>
      <c r="B138" s="17" t="s">
        <v>621</v>
      </c>
      <c r="C138" s="16">
        <v>71032</v>
      </c>
      <c r="D138" s="18" t="s">
        <v>622</v>
      </c>
      <c r="E138" s="19"/>
      <c r="F138" s="20">
        <v>36.410699999999999</v>
      </c>
      <c r="G138" s="21">
        <v>1067</v>
      </c>
      <c r="H138" s="21">
        <v>986</v>
      </c>
      <c r="I138" s="17" t="s">
        <v>351</v>
      </c>
      <c r="J138" s="21">
        <v>842</v>
      </c>
      <c r="K138" s="17">
        <v>0</v>
      </c>
      <c r="L138" s="16">
        <v>0</v>
      </c>
      <c r="M138" s="16">
        <v>0</v>
      </c>
      <c r="N138" s="16">
        <v>3</v>
      </c>
      <c r="O138" s="2" t="str">
        <f t="shared" si="4"/>
        <v>15</v>
      </c>
      <c r="P138" s="2" t="str">
        <f t="shared" si="5"/>
        <v>10</v>
      </c>
      <c r="Q138" s="1">
        <v>27.07995177241855</v>
      </c>
    </row>
    <row r="139" spans="1:17" ht="15.75" customHeight="1" x14ac:dyDescent="0.25">
      <c r="A139" s="16" t="s">
        <v>348</v>
      </c>
      <c r="B139" s="17" t="s">
        <v>623</v>
      </c>
      <c r="C139" s="16">
        <v>73017</v>
      </c>
      <c r="D139" s="23" t="s">
        <v>624</v>
      </c>
      <c r="E139" s="19"/>
      <c r="F139" s="20">
        <v>16.432600000000001</v>
      </c>
      <c r="G139" s="21">
        <v>4088</v>
      </c>
      <c r="H139" s="21">
        <v>3621</v>
      </c>
      <c r="I139" s="17" t="s">
        <v>353</v>
      </c>
      <c r="J139" s="21">
        <v>178</v>
      </c>
      <c r="K139" s="17">
        <v>0</v>
      </c>
      <c r="L139" s="16">
        <v>0</v>
      </c>
      <c r="M139" s="16">
        <v>1</v>
      </c>
      <c r="N139" s="16">
        <v>3</v>
      </c>
      <c r="O139" s="2" t="str">
        <f t="shared" si="4"/>
        <v>15</v>
      </c>
      <c r="P139" s="2" t="str">
        <f t="shared" si="5"/>
        <v>10</v>
      </c>
      <c r="Q139" s="1">
        <v>220.35466085707677</v>
      </c>
    </row>
    <row r="140" spans="1:17" ht="15.75" customHeight="1" x14ac:dyDescent="0.25">
      <c r="A140" s="16" t="s">
        <v>348</v>
      </c>
      <c r="B140" s="17" t="s">
        <v>625</v>
      </c>
      <c r="C140" s="16">
        <v>73018</v>
      </c>
      <c r="D140" s="18" t="s">
        <v>626</v>
      </c>
      <c r="E140" s="19"/>
      <c r="F140" s="20">
        <v>3.8485999999999998</v>
      </c>
      <c r="G140" s="21">
        <v>2395</v>
      </c>
      <c r="H140" s="21">
        <v>2303</v>
      </c>
      <c r="I140" s="17" t="s">
        <v>353</v>
      </c>
      <c r="J140" s="21">
        <v>128</v>
      </c>
      <c r="K140" s="17">
        <v>0</v>
      </c>
      <c r="L140" s="16">
        <v>0</v>
      </c>
      <c r="M140" s="16">
        <v>1</v>
      </c>
      <c r="N140" s="16">
        <v>2</v>
      </c>
      <c r="O140" s="2" t="str">
        <f t="shared" si="4"/>
        <v>10</v>
      </c>
      <c r="P140" s="2" t="str">
        <f t="shared" si="5"/>
        <v>10</v>
      </c>
      <c r="Q140" s="1">
        <v>598.39941797017104</v>
      </c>
    </row>
    <row r="141" spans="1:17" ht="15.75" customHeight="1" x14ac:dyDescent="0.25">
      <c r="A141" s="16" t="s">
        <v>348</v>
      </c>
      <c r="B141" s="17" t="s">
        <v>627</v>
      </c>
      <c r="C141" s="16">
        <v>75048</v>
      </c>
      <c r="D141" s="18" t="s">
        <v>628</v>
      </c>
      <c r="E141" s="19"/>
      <c r="F141" s="20">
        <v>16.742799999999999</v>
      </c>
      <c r="G141" s="21">
        <v>13881</v>
      </c>
      <c r="H141" s="21">
        <v>13452</v>
      </c>
      <c r="I141" s="17" t="s">
        <v>353</v>
      </c>
      <c r="J141" s="21">
        <v>35</v>
      </c>
      <c r="K141" s="17">
        <v>0</v>
      </c>
      <c r="L141" s="16">
        <v>0</v>
      </c>
      <c r="M141" s="16">
        <v>0</v>
      </c>
      <c r="N141" s="16">
        <v>2</v>
      </c>
      <c r="O141" s="2" t="str">
        <f t="shared" si="4"/>
        <v>10</v>
      </c>
      <c r="P141" s="2" t="str">
        <f t="shared" si="5"/>
        <v>10</v>
      </c>
      <c r="Q141" s="1">
        <v>803.44984112573763</v>
      </c>
    </row>
    <row r="142" spans="1:17" ht="15.75" customHeight="1" x14ac:dyDescent="0.25">
      <c r="A142" s="16" t="s">
        <v>348</v>
      </c>
      <c r="B142" s="17" t="s">
        <v>629</v>
      </c>
      <c r="C142" s="16">
        <v>75049</v>
      </c>
      <c r="D142" s="18" t="s">
        <v>630</v>
      </c>
      <c r="E142" s="19"/>
      <c r="F142" s="20">
        <v>8.5282999999999998</v>
      </c>
      <c r="G142" s="21">
        <v>2677</v>
      </c>
      <c r="H142" s="21">
        <v>2612</v>
      </c>
      <c r="I142" s="17" t="s">
        <v>353</v>
      </c>
      <c r="J142" s="21">
        <v>106</v>
      </c>
      <c r="K142" s="17">
        <v>0</v>
      </c>
      <c r="L142" s="16">
        <v>0</v>
      </c>
      <c r="M142" s="16">
        <v>1</v>
      </c>
      <c r="N142" s="16">
        <v>2</v>
      </c>
      <c r="O142" s="2" t="str">
        <f t="shared" si="4"/>
        <v>10</v>
      </c>
      <c r="P142" s="2" t="str">
        <f t="shared" si="5"/>
        <v>10</v>
      </c>
      <c r="Q142" s="1">
        <v>306.27440404300972</v>
      </c>
    </row>
    <row r="143" spans="1:17" ht="15.75" customHeight="1" x14ac:dyDescent="0.25">
      <c r="A143" s="16" t="s">
        <v>348</v>
      </c>
      <c r="B143" s="17" t="s">
        <v>631</v>
      </c>
      <c r="C143" s="16">
        <v>75050</v>
      </c>
      <c r="D143" s="18" t="s">
        <v>632</v>
      </c>
      <c r="E143" s="19"/>
      <c r="F143" s="20">
        <v>13.567600000000001</v>
      </c>
      <c r="G143" s="21">
        <v>3416</v>
      </c>
      <c r="H143" s="21">
        <v>3071</v>
      </c>
      <c r="I143" s="17" t="s">
        <v>353</v>
      </c>
      <c r="J143" s="21">
        <v>130</v>
      </c>
      <c r="K143" s="17">
        <v>1</v>
      </c>
      <c r="L143" s="16">
        <v>0</v>
      </c>
      <c r="M143" s="16">
        <v>1</v>
      </c>
      <c r="N143" s="16">
        <v>2</v>
      </c>
      <c r="O143" s="2" t="str">
        <f t="shared" si="4"/>
        <v>10</v>
      </c>
      <c r="P143" s="2" t="str">
        <f t="shared" si="5"/>
        <v>10</v>
      </c>
      <c r="Q143" s="1">
        <v>226.3480645066187</v>
      </c>
    </row>
    <row r="144" spans="1:17" ht="15.75" customHeight="1" x14ac:dyDescent="0.25">
      <c r="A144" s="16" t="s">
        <v>348</v>
      </c>
      <c r="B144" s="17" t="s">
        <v>633</v>
      </c>
      <c r="C144" s="16">
        <v>71034</v>
      </c>
      <c r="D144" s="18" t="s">
        <v>634</v>
      </c>
      <c r="E144" s="19"/>
      <c r="F144" s="20">
        <v>19.941199999999998</v>
      </c>
      <c r="G144" s="21">
        <v>768</v>
      </c>
      <c r="H144" s="21">
        <v>668</v>
      </c>
      <c r="I144" s="17" t="s">
        <v>356</v>
      </c>
      <c r="J144" s="21">
        <v>662</v>
      </c>
      <c r="K144" s="17">
        <v>0</v>
      </c>
      <c r="L144" s="16">
        <v>0</v>
      </c>
      <c r="M144" s="16">
        <v>0</v>
      </c>
      <c r="N144" s="16">
        <v>3</v>
      </c>
      <c r="O144" s="2" t="str">
        <f t="shared" si="4"/>
        <v>15</v>
      </c>
      <c r="P144" s="2" t="str">
        <f t="shared" si="5"/>
        <v>10</v>
      </c>
      <c r="Q144" s="1">
        <v>33.498485547509681</v>
      </c>
    </row>
    <row r="145" spans="1:17" ht="15.75" customHeight="1" x14ac:dyDescent="0.25">
      <c r="A145" s="16" t="s">
        <v>348</v>
      </c>
      <c r="B145" s="17" t="s">
        <v>635</v>
      </c>
      <c r="C145" s="16">
        <v>73019</v>
      </c>
      <c r="D145" s="18" t="s">
        <v>636</v>
      </c>
      <c r="E145" s="19"/>
      <c r="F145" s="20">
        <v>213.96029999999999</v>
      </c>
      <c r="G145" s="21">
        <v>16241</v>
      </c>
      <c r="H145" s="21">
        <v>15545</v>
      </c>
      <c r="I145" s="17" t="s">
        <v>412</v>
      </c>
      <c r="J145" s="21">
        <v>387</v>
      </c>
      <c r="K145" s="17">
        <v>0</v>
      </c>
      <c r="L145" s="16">
        <v>0</v>
      </c>
      <c r="M145" s="16">
        <v>0</v>
      </c>
      <c r="N145" s="16">
        <v>2</v>
      </c>
      <c r="O145" s="2" t="str">
        <f t="shared" si="4"/>
        <v>10</v>
      </c>
      <c r="P145" s="2" t="str">
        <f t="shared" si="5"/>
        <v>20</v>
      </c>
      <c r="Q145" s="1">
        <v>72.653665189289796</v>
      </c>
    </row>
    <row r="146" spans="1:17" ht="15.75" customHeight="1" x14ac:dyDescent="0.25">
      <c r="A146" s="16" t="s">
        <v>348</v>
      </c>
      <c r="B146" s="17" t="s">
        <v>637</v>
      </c>
      <c r="C146" s="16">
        <v>75051</v>
      </c>
      <c r="D146" s="18" t="s">
        <v>638</v>
      </c>
      <c r="E146" s="19"/>
      <c r="F146" s="20">
        <v>16.767099999999999</v>
      </c>
      <c r="G146" s="21">
        <v>5091</v>
      </c>
      <c r="H146" s="21">
        <v>4799</v>
      </c>
      <c r="I146" s="17" t="s">
        <v>353</v>
      </c>
      <c r="J146" s="21">
        <v>82</v>
      </c>
      <c r="K146" s="17">
        <v>0</v>
      </c>
      <c r="L146" s="16">
        <v>0</v>
      </c>
      <c r="M146" s="16">
        <v>0</v>
      </c>
      <c r="N146" s="16">
        <v>2</v>
      </c>
      <c r="O146" s="2" t="str">
        <f t="shared" si="4"/>
        <v>10</v>
      </c>
      <c r="P146" s="2" t="str">
        <f t="shared" si="5"/>
        <v>10</v>
      </c>
      <c r="Q146" s="1">
        <v>286.21526680224963</v>
      </c>
    </row>
    <row r="147" spans="1:17" ht="15.75" customHeight="1" x14ac:dyDescent="0.25">
      <c r="A147" s="16" t="s">
        <v>348</v>
      </c>
      <c r="B147" s="17" t="s">
        <v>639</v>
      </c>
      <c r="C147" s="16">
        <v>75052</v>
      </c>
      <c r="D147" s="18" t="s">
        <v>640</v>
      </c>
      <c r="E147" s="19"/>
      <c r="F147" s="20">
        <v>193.26429999999999</v>
      </c>
      <c r="G147" s="21">
        <v>31688</v>
      </c>
      <c r="H147" s="21">
        <v>30775</v>
      </c>
      <c r="I147" s="17" t="s">
        <v>353</v>
      </c>
      <c r="J147" s="21">
        <v>45</v>
      </c>
      <c r="K147" s="17">
        <v>1</v>
      </c>
      <c r="L147" s="16">
        <v>0</v>
      </c>
      <c r="M147" s="16">
        <v>1</v>
      </c>
      <c r="N147" s="16">
        <v>2</v>
      </c>
      <c r="O147" s="2" t="str">
        <f t="shared" si="4"/>
        <v>10</v>
      </c>
      <c r="P147" s="2" t="str">
        <f t="shared" si="5"/>
        <v>20</v>
      </c>
      <c r="Q147" s="1">
        <v>159.23789339262348</v>
      </c>
    </row>
    <row r="148" spans="1:17" ht="15.75" customHeight="1" x14ac:dyDescent="0.25">
      <c r="A148" s="16" t="s">
        <v>348</v>
      </c>
      <c r="B148" s="17" t="s">
        <v>641</v>
      </c>
      <c r="C148" s="16">
        <v>75053</v>
      </c>
      <c r="D148" s="18" t="s">
        <v>642</v>
      </c>
      <c r="E148" s="19"/>
      <c r="F148" s="20">
        <v>16.3019</v>
      </c>
      <c r="G148" s="21">
        <v>5514</v>
      </c>
      <c r="H148" s="21">
        <v>4986</v>
      </c>
      <c r="I148" s="17" t="s">
        <v>353</v>
      </c>
      <c r="J148" s="21">
        <v>108</v>
      </c>
      <c r="K148" s="17">
        <v>0</v>
      </c>
      <c r="L148" s="16">
        <v>0</v>
      </c>
      <c r="M148" s="16">
        <v>1</v>
      </c>
      <c r="N148" s="16">
        <v>2</v>
      </c>
      <c r="O148" s="2" t="str">
        <f t="shared" si="4"/>
        <v>10</v>
      </c>
      <c r="P148" s="2" t="str">
        <f t="shared" si="5"/>
        <v>10</v>
      </c>
      <c r="Q148" s="1">
        <v>305.85391886835276</v>
      </c>
    </row>
    <row r="149" spans="1:17" ht="15.75" customHeight="1" x14ac:dyDescent="0.25">
      <c r="A149" s="16" t="s">
        <v>348</v>
      </c>
      <c r="B149" s="17" t="s">
        <v>643</v>
      </c>
      <c r="C149" s="16">
        <v>72031</v>
      </c>
      <c r="D149" s="18" t="s">
        <v>644</v>
      </c>
      <c r="E149" s="19"/>
      <c r="F149" s="20">
        <v>150.5967</v>
      </c>
      <c r="G149" s="21">
        <v>19285</v>
      </c>
      <c r="H149" s="21">
        <v>18541</v>
      </c>
      <c r="I149" s="17" t="s">
        <v>356</v>
      </c>
      <c r="J149" s="21">
        <v>420</v>
      </c>
      <c r="K149" s="17">
        <v>0</v>
      </c>
      <c r="L149" s="16">
        <v>0</v>
      </c>
      <c r="M149" s="16">
        <v>0</v>
      </c>
      <c r="N149" s="16">
        <v>2</v>
      </c>
      <c r="O149" s="2" t="str">
        <f t="shared" si="4"/>
        <v>10</v>
      </c>
      <c r="P149" s="2" t="str">
        <f t="shared" si="5"/>
        <v>20</v>
      </c>
      <c r="Q149" s="1">
        <v>123.11690760820125</v>
      </c>
    </row>
    <row r="150" spans="1:17" ht="15.75" customHeight="1" x14ac:dyDescent="0.25">
      <c r="A150" s="16" t="s">
        <v>348</v>
      </c>
      <c r="B150" s="17" t="s">
        <v>645</v>
      </c>
      <c r="C150" s="16">
        <v>75054</v>
      </c>
      <c r="D150" s="18" t="s">
        <v>646</v>
      </c>
      <c r="E150" s="19"/>
      <c r="F150" s="20">
        <v>11.1267</v>
      </c>
      <c r="G150" s="21">
        <v>2456</v>
      </c>
      <c r="H150" s="21">
        <v>2188</v>
      </c>
      <c r="I150" s="17" t="s">
        <v>353</v>
      </c>
      <c r="J150" s="21">
        <v>102</v>
      </c>
      <c r="K150" s="17">
        <v>0</v>
      </c>
      <c r="L150" s="16">
        <v>0</v>
      </c>
      <c r="M150" s="16">
        <v>1</v>
      </c>
      <c r="N150" s="16">
        <v>2</v>
      </c>
      <c r="O150" s="2" t="str">
        <f t="shared" si="4"/>
        <v>10</v>
      </c>
      <c r="P150" s="2" t="str">
        <f t="shared" si="5"/>
        <v>10</v>
      </c>
      <c r="Q150" s="1">
        <v>196.6441083160326</v>
      </c>
    </row>
    <row r="151" spans="1:17" ht="15.75" customHeight="1" x14ac:dyDescent="0.25">
      <c r="A151" s="16" t="s">
        <v>348</v>
      </c>
      <c r="B151" s="17" t="s">
        <v>647</v>
      </c>
      <c r="C151" s="16">
        <v>72032</v>
      </c>
      <c r="D151" s="23" t="s">
        <v>648</v>
      </c>
      <c r="E151" s="19"/>
      <c r="F151" s="20">
        <v>40.792499999999997</v>
      </c>
      <c r="G151" s="21">
        <v>25710</v>
      </c>
      <c r="H151" s="21">
        <v>26042</v>
      </c>
      <c r="I151" s="17" t="s">
        <v>353</v>
      </c>
      <c r="J151" s="21">
        <v>98</v>
      </c>
      <c r="K151" s="17">
        <v>0</v>
      </c>
      <c r="L151" s="16">
        <v>0</v>
      </c>
      <c r="M151" s="16">
        <v>1</v>
      </c>
      <c r="N151" s="16">
        <v>2</v>
      </c>
      <c r="O151" s="2" t="str">
        <f t="shared" si="4"/>
        <v>10</v>
      </c>
      <c r="P151" s="2" t="str">
        <f t="shared" si="5"/>
        <v>10</v>
      </c>
      <c r="Q151" s="1">
        <v>638.40166697309564</v>
      </c>
    </row>
    <row r="152" spans="1:17" ht="15.75" customHeight="1" x14ac:dyDescent="0.25">
      <c r="A152" s="16" t="s">
        <v>348</v>
      </c>
      <c r="B152" s="17" t="s">
        <v>649</v>
      </c>
      <c r="C152" s="16">
        <v>75055</v>
      </c>
      <c r="D152" s="18" t="s">
        <v>650</v>
      </c>
      <c r="E152" s="19"/>
      <c r="F152" s="20">
        <v>18.0457</v>
      </c>
      <c r="G152" s="21">
        <v>8211</v>
      </c>
      <c r="H152" s="21">
        <v>7655</v>
      </c>
      <c r="I152" s="17" t="s">
        <v>353</v>
      </c>
      <c r="J152" s="21">
        <v>37</v>
      </c>
      <c r="K152" s="17">
        <v>0</v>
      </c>
      <c r="L152" s="16">
        <v>0</v>
      </c>
      <c r="M152" s="16">
        <v>0</v>
      </c>
      <c r="N152" s="16">
        <v>2</v>
      </c>
      <c r="O152" s="2" t="str">
        <f t="shared" si="4"/>
        <v>10</v>
      </c>
      <c r="P152" s="2" t="str">
        <f t="shared" si="5"/>
        <v>10</v>
      </c>
      <c r="Q152" s="1">
        <v>424.20077913297905</v>
      </c>
    </row>
    <row r="153" spans="1:17" ht="15.75" customHeight="1" x14ac:dyDescent="0.25">
      <c r="A153" s="16" t="s">
        <v>348</v>
      </c>
      <c r="B153" s="17" t="s">
        <v>651</v>
      </c>
      <c r="C153" s="16">
        <v>71063</v>
      </c>
      <c r="D153" s="23" t="s">
        <v>652</v>
      </c>
      <c r="E153" s="19"/>
      <c r="F153" s="20">
        <v>39.565100000000001</v>
      </c>
      <c r="G153" s="21">
        <v>2654</v>
      </c>
      <c r="H153" s="21">
        <v>2909</v>
      </c>
      <c r="I153" s="17" t="s">
        <v>353</v>
      </c>
      <c r="J153" s="21">
        <v>120</v>
      </c>
      <c r="K153" s="17">
        <v>0</v>
      </c>
      <c r="L153" s="16">
        <v>0</v>
      </c>
      <c r="M153" s="16">
        <v>0</v>
      </c>
      <c r="N153" s="16">
        <v>3</v>
      </c>
      <c r="O153" s="2" t="str">
        <f t="shared" si="4"/>
        <v>15</v>
      </c>
      <c r="P153" s="2" t="str">
        <f t="shared" si="5"/>
        <v>10</v>
      </c>
      <c r="Q153" s="1">
        <v>73.52439397347662</v>
      </c>
    </row>
    <row r="154" spans="1:17" ht="15.75" customHeight="1" x14ac:dyDescent="0.25">
      <c r="A154" s="16" t="s">
        <v>348</v>
      </c>
      <c r="B154" s="17" t="s">
        <v>653</v>
      </c>
      <c r="C154" s="16">
        <v>74011</v>
      </c>
      <c r="D154" s="18" t="s">
        <v>654</v>
      </c>
      <c r="E154" s="19"/>
      <c r="F154" s="20">
        <v>83.666700000000006</v>
      </c>
      <c r="G154" s="21">
        <v>15228</v>
      </c>
      <c r="H154" s="21">
        <v>14630</v>
      </c>
      <c r="I154" s="17" t="s">
        <v>353</v>
      </c>
      <c r="J154" s="21">
        <v>154</v>
      </c>
      <c r="K154" s="17">
        <v>0</v>
      </c>
      <c r="L154" s="16">
        <v>0</v>
      </c>
      <c r="M154" s="16">
        <v>0</v>
      </c>
      <c r="N154" s="16">
        <v>2</v>
      </c>
      <c r="O154" s="2" t="str">
        <f t="shared" si="4"/>
        <v>10</v>
      </c>
      <c r="P154" s="2" t="str">
        <f t="shared" si="5"/>
        <v>10</v>
      </c>
      <c r="Q154" s="1">
        <v>174.86048810339119</v>
      </c>
    </row>
    <row r="155" spans="1:17" ht="15.75" customHeight="1" x14ac:dyDescent="0.25">
      <c r="A155" s="16" t="s">
        <v>348</v>
      </c>
      <c r="B155" s="17" t="s">
        <v>655</v>
      </c>
      <c r="C155" s="16">
        <v>71035</v>
      </c>
      <c r="D155" s="18" t="s">
        <v>656</v>
      </c>
      <c r="E155" s="19"/>
      <c r="F155" s="20">
        <v>83.005600000000001</v>
      </c>
      <c r="G155" s="21">
        <v>2914</v>
      </c>
      <c r="H155" s="21">
        <v>2550</v>
      </c>
      <c r="I155" s="17" t="s">
        <v>351</v>
      </c>
      <c r="J155" s="21">
        <v>635</v>
      </c>
      <c r="K155" s="17">
        <v>0</v>
      </c>
      <c r="L155" s="16">
        <v>0</v>
      </c>
      <c r="M155" s="16">
        <v>0</v>
      </c>
      <c r="N155" s="16">
        <v>3</v>
      </c>
      <c r="O155" s="2" t="str">
        <f t="shared" si="4"/>
        <v>15</v>
      </c>
      <c r="P155" s="2" t="str">
        <f t="shared" si="5"/>
        <v>10</v>
      </c>
      <c r="Q155" s="1">
        <v>30.720818836319477</v>
      </c>
    </row>
    <row r="156" spans="1:17" ht="15.75" customHeight="1" x14ac:dyDescent="0.25">
      <c r="A156" s="16" t="s">
        <v>348</v>
      </c>
      <c r="B156" s="17" t="s">
        <v>657</v>
      </c>
      <c r="C156" s="16">
        <v>71036</v>
      </c>
      <c r="D156" s="23" t="s">
        <v>658</v>
      </c>
      <c r="E156" s="19"/>
      <c r="F156" s="20">
        <v>105.2381</v>
      </c>
      <c r="G156" s="21">
        <v>16999</v>
      </c>
      <c r="H156" s="21">
        <v>16964</v>
      </c>
      <c r="I156" s="17" t="s">
        <v>353</v>
      </c>
      <c r="J156" s="21">
        <v>69</v>
      </c>
      <c r="K156" s="17">
        <v>0</v>
      </c>
      <c r="L156" s="16">
        <v>0</v>
      </c>
      <c r="M156" s="16">
        <v>0</v>
      </c>
      <c r="N156" s="16">
        <v>2</v>
      </c>
      <c r="O156" s="2" t="str">
        <f t="shared" si="4"/>
        <v>10</v>
      </c>
      <c r="P156" s="2" t="str">
        <f t="shared" si="5"/>
        <v>20</v>
      </c>
      <c r="Q156" s="1">
        <v>161.19637279654421</v>
      </c>
    </row>
    <row r="157" spans="1:17" ht="15.75" customHeight="1" x14ac:dyDescent="0.25">
      <c r="A157" s="16" t="s">
        <v>348</v>
      </c>
      <c r="B157" s="17" t="s">
        <v>659</v>
      </c>
      <c r="C157" s="16">
        <v>75056</v>
      </c>
      <c r="D157" s="18" t="s">
        <v>660</v>
      </c>
      <c r="E157" s="19"/>
      <c r="F157" s="20">
        <v>10.225199999999999</v>
      </c>
      <c r="G157" s="21">
        <v>2359</v>
      </c>
      <c r="H157" s="21">
        <v>2246</v>
      </c>
      <c r="I157" s="17" t="s">
        <v>353</v>
      </c>
      <c r="J157" s="21">
        <v>99</v>
      </c>
      <c r="K157" s="17">
        <v>0</v>
      </c>
      <c r="L157" s="16">
        <v>0</v>
      </c>
      <c r="M157" s="16">
        <v>1</v>
      </c>
      <c r="N157" s="16">
        <v>2</v>
      </c>
      <c r="O157" s="2" t="str">
        <f t="shared" si="4"/>
        <v>10</v>
      </c>
      <c r="P157" s="2" t="str">
        <f t="shared" si="5"/>
        <v>10</v>
      </c>
      <c r="Q157" s="1">
        <v>219.65340531236555</v>
      </c>
    </row>
    <row r="158" spans="1:17" ht="15.75" customHeight="1" x14ac:dyDescent="0.25">
      <c r="A158" s="16" t="s">
        <v>348</v>
      </c>
      <c r="B158" s="17" t="s">
        <v>661</v>
      </c>
      <c r="C158" s="16">
        <v>74012</v>
      </c>
      <c r="D158" s="18" t="s">
        <v>662</v>
      </c>
      <c r="E158" s="19"/>
      <c r="F158" s="20">
        <v>225.55770000000001</v>
      </c>
      <c r="G158" s="21">
        <v>31860</v>
      </c>
      <c r="H158" s="21">
        <v>30276</v>
      </c>
      <c r="I158" s="17" t="s">
        <v>412</v>
      </c>
      <c r="J158" s="21">
        <v>218</v>
      </c>
      <c r="K158" s="17">
        <v>1</v>
      </c>
      <c r="L158" s="16">
        <v>0</v>
      </c>
      <c r="M158" s="16">
        <v>1</v>
      </c>
      <c r="N158" s="16">
        <v>2</v>
      </c>
      <c r="O158" s="2" t="str">
        <f t="shared" si="4"/>
        <v>10</v>
      </c>
      <c r="P158" s="2" t="str">
        <f t="shared" si="5"/>
        <v>20</v>
      </c>
      <c r="Q158" s="1">
        <v>134.22729527743897</v>
      </c>
    </row>
    <row r="159" spans="1:17" ht="15.75" customHeight="1" x14ac:dyDescent="0.25">
      <c r="A159" s="16" t="s">
        <v>348</v>
      </c>
      <c r="B159" s="17" t="s">
        <v>663</v>
      </c>
      <c r="C159" s="16">
        <v>75057</v>
      </c>
      <c r="D159" s="18" t="s">
        <v>664</v>
      </c>
      <c r="E159" s="19"/>
      <c r="F159" s="20">
        <v>77.193600000000004</v>
      </c>
      <c r="G159" s="21">
        <v>5622</v>
      </c>
      <c r="H159" s="21">
        <v>5707</v>
      </c>
      <c r="I159" s="17" t="s">
        <v>353</v>
      </c>
      <c r="J159" s="21">
        <v>15</v>
      </c>
      <c r="K159" s="17">
        <v>1</v>
      </c>
      <c r="L159" s="16">
        <v>0</v>
      </c>
      <c r="M159" s="16">
        <v>1</v>
      </c>
      <c r="N159" s="16">
        <v>3</v>
      </c>
      <c r="O159" s="2" t="str">
        <f t="shared" si="4"/>
        <v>15</v>
      </c>
      <c r="P159" s="2" t="str">
        <f t="shared" si="5"/>
        <v>10</v>
      </c>
      <c r="Q159" s="1">
        <v>73.930999461095212</v>
      </c>
    </row>
    <row r="160" spans="1:17" ht="15.75" customHeight="1" x14ac:dyDescent="0.25">
      <c r="A160" s="16" t="s">
        <v>348</v>
      </c>
      <c r="B160" s="17" t="s">
        <v>665</v>
      </c>
      <c r="C160" s="16">
        <v>73020</v>
      </c>
      <c r="D160" s="23" t="s">
        <v>666</v>
      </c>
      <c r="E160" s="19"/>
      <c r="F160" s="20">
        <v>43.861600000000003</v>
      </c>
      <c r="G160" s="21">
        <v>7854</v>
      </c>
      <c r="H160" s="21">
        <v>7679</v>
      </c>
      <c r="I160" s="17" t="s">
        <v>353</v>
      </c>
      <c r="J160" s="21">
        <v>133</v>
      </c>
      <c r="K160" s="17">
        <v>0</v>
      </c>
      <c r="L160" s="16">
        <v>0</v>
      </c>
      <c r="M160" s="16">
        <v>1</v>
      </c>
      <c r="N160" s="16">
        <v>2</v>
      </c>
      <c r="O160" s="2" t="str">
        <f t="shared" si="4"/>
        <v>10</v>
      </c>
      <c r="P160" s="2" t="str">
        <f t="shared" si="5"/>
        <v>10</v>
      </c>
      <c r="Q160" s="1">
        <v>175.07341273460156</v>
      </c>
    </row>
    <row r="161" spans="1:17" ht="15.75" customHeight="1" x14ac:dyDescent="0.25">
      <c r="A161" s="16" t="s">
        <v>348</v>
      </c>
      <c r="B161" s="17" t="s">
        <v>667</v>
      </c>
      <c r="C161" s="16">
        <v>73021</v>
      </c>
      <c r="D161" s="23" t="s">
        <v>668</v>
      </c>
      <c r="E161" s="19"/>
      <c r="F161" s="20">
        <v>69.964100000000002</v>
      </c>
      <c r="G161" s="21">
        <v>16052</v>
      </c>
      <c r="H161" s="21">
        <v>15776</v>
      </c>
      <c r="I161" s="17" t="s">
        <v>353</v>
      </c>
      <c r="J161" s="21">
        <v>39</v>
      </c>
      <c r="K161" s="17">
        <v>1</v>
      </c>
      <c r="L161" s="16">
        <v>0</v>
      </c>
      <c r="M161" s="16">
        <v>1</v>
      </c>
      <c r="N161" s="16">
        <v>2</v>
      </c>
      <c r="O161" s="2" t="str">
        <f t="shared" si="4"/>
        <v>10</v>
      </c>
      <c r="P161" s="2" t="str">
        <f t="shared" si="5"/>
        <v>10</v>
      </c>
      <c r="Q161" s="1">
        <v>225.48707122652903</v>
      </c>
    </row>
    <row r="162" spans="1:17" ht="15.75" customHeight="1" x14ac:dyDescent="0.25">
      <c r="A162" s="16" t="s">
        <v>348</v>
      </c>
      <c r="B162" s="17" t="s">
        <v>669</v>
      </c>
      <c r="C162" s="16">
        <v>75058</v>
      </c>
      <c r="D162" s="18" t="s">
        <v>670</v>
      </c>
      <c r="E162" s="19"/>
      <c r="F162" s="20">
        <v>8.9724000000000004</v>
      </c>
      <c r="G162" s="21">
        <v>1554</v>
      </c>
      <c r="H162" s="21">
        <v>1399</v>
      </c>
      <c r="I162" s="17" t="s">
        <v>353</v>
      </c>
      <c r="J162" s="21">
        <v>99</v>
      </c>
      <c r="K162" s="17">
        <v>0</v>
      </c>
      <c r="L162" s="16">
        <v>0</v>
      </c>
      <c r="M162" s="16">
        <v>1</v>
      </c>
      <c r="N162" s="16">
        <v>3</v>
      </c>
      <c r="O162" s="2" t="str">
        <f t="shared" si="4"/>
        <v>15</v>
      </c>
      <c r="P162" s="2" t="str">
        <f t="shared" si="5"/>
        <v>10</v>
      </c>
      <c r="Q162" s="1">
        <v>155.92260710623691</v>
      </c>
    </row>
    <row r="163" spans="1:17" ht="15.75" customHeight="1" x14ac:dyDescent="0.25">
      <c r="A163" s="16" t="s">
        <v>348</v>
      </c>
      <c r="B163" s="17" t="s">
        <v>671</v>
      </c>
      <c r="C163" s="16">
        <v>72033</v>
      </c>
      <c r="D163" s="18" t="s">
        <v>672</v>
      </c>
      <c r="E163" s="19"/>
      <c r="F163" s="20">
        <v>79.712599999999995</v>
      </c>
      <c r="G163" s="21">
        <v>21555</v>
      </c>
      <c r="H163" s="21">
        <v>20774</v>
      </c>
      <c r="I163" s="17" t="s">
        <v>356</v>
      </c>
      <c r="J163" s="21">
        <v>177</v>
      </c>
      <c r="K163" s="17">
        <v>0</v>
      </c>
      <c r="L163" s="16">
        <v>0</v>
      </c>
      <c r="M163" s="16">
        <v>0</v>
      </c>
      <c r="N163" s="16">
        <v>2</v>
      </c>
      <c r="O163" s="2" t="str">
        <f t="shared" si="4"/>
        <v>10</v>
      </c>
      <c r="P163" s="2" t="str">
        <f t="shared" si="5"/>
        <v>10</v>
      </c>
      <c r="Q163" s="1">
        <v>260.61124590089901</v>
      </c>
    </row>
    <row r="164" spans="1:17" ht="15.75" customHeight="1" x14ac:dyDescent="0.25">
      <c r="A164" s="16" t="s">
        <v>348</v>
      </c>
      <c r="B164" s="17" t="s">
        <v>673</v>
      </c>
      <c r="C164" s="16">
        <v>71037</v>
      </c>
      <c r="D164" s="18" t="s">
        <v>674</v>
      </c>
      <c r="E164" s="19"/>
      <c r="F164" s="20">
        <v>32.704300000000003</v>
      </c>
      <c r="G164" s="21">
        <v>858</v>
      </c>
      <c r="H164" s="21">
        <v>695</v>
      </c>
      <c r="I164" s="17" t="s">
        <v>351</v>
      </c>
      <c r="J164" s="21">
        <v>801</v>
      </c>
      <c r="K164" s="17">
        <v>0</v>
      </c>
      <c r="L164" s="16">
        <v>0</v>
      </c>
      <c r="M164" s="16">
        <v>0</v>
      </c>
      <c r="N164" s="16">
        <v>3</v>
      </c>
      <c r="O164" s="2" t="str">
        <f t="shared" si="4"/>
        <v>15</v>
      </c>
      <c r="P164" s="2" t="str">
        <f t="shared" si="5"/>
        <v>10</v>
      </c>
      <c r="Q164" s="1">
        <v>21.25102815226132</v>
      </c>
    </row>
    <row r="165" spans="1:17" ht="15.75" customHeight="1" x14ac:dyDescent="0.25">
      <c r="A165" s="16" t="s">
        <v>348</v>
      </c>
      <c r="B165" s="17" t="s">
        <v>675</v>
      </c>
      <c r="C165" s="16">
        <v>75059</v>
      </c>
      <c r="D165" s="18" t="s">
        <v>676</v>
      </c>
      <c r="E165" s="19"/>
      <c r="F165" s="20">
        <v>21.091899999999999</v>
      </c>
      <c r="G165" s="21">
        <v>9323</v>
      </c>
      <c r="H165" s="21">
        <v>8694</v>
      </c>
      <c r="I165" s="17" t="s">
        <v>353</v>
      </c>
      <c r="J165" s="21">
        <v>80</v>
      </c>
      <c r="K165" s="17">
        <v>0</v>
      </c>
      <c r="L165" s="16">
        <v>0</v>
      </c>
      <c r="M165" s="16">
        <v>1</v>
      </c>
      <c r="N165" s="16">
        <v>2</v>
      </c>
      <c r="O165" s="2" t="str">
        <f t="shared" si="4"/>
        <v>10</v>
      </c>
      <c r="P165" s="2" t="str">
        <f t="shared" si="5"/>
        <v>10</v>
      </c>
      <c r="Q165" s="1">
        <v>412.19615112910645</v>
      </c>
    </row>
    <row r="166" spans="1:17" ht="15.75" customHeight="1" x14ac:dyDescent="0.25">
      <c r="A166" s="16" t="s">
        <v>348</v>
      </c>
      <c r="B166" s="17" t="s">
        <v>677</v>
      </c>
      <c r="C166" s="16">
        <v>75060</v>
      </c>
      <c r="D166" s="18" t="s">
        <v>678</v>
      </c>
      <c r="E166" s="19"/>
      <c r="F166" s="20">
        <v>8.6890999999999998</v>
      </c>
      <c r="G166" s="21">
        <v>1721</v>
      </c>
      <c r="H166" s="21">
        <v>1640</v>
      </c>
      <c r="I166" s="17" t="s">
        <v>353</v>
      </c>
      <c r="J166" s="21">
        <v>124</v>
      </c>
      <c r="K166" s="17">
        <v>1</v>
      </c>
      <c r="L166" s="16">
        <v>0</v>
      </c>
      <c r="M166" s="16">
        <v>1</v>
      </c>
      <c r="N166" s="16">
        <v>2</v>
      </c>
      <c r="O166" s="2" t="str">
        <f t="shared" si="4"/>
        <v>10</v>
      </c>
      <c r="P166" s="2" t="str">
        <f t="shared" si="5"/>
        <v>10</v>
      </c>
      <c r="Q166" s="1">
        <v>188.74221726070596</v>
      </c>
    </row>
    <row r="167" spans="1:17" ht="15.75" customHeight="1" x14ac:dyDescent="0.25">
      <c r="A167" s="16" t="s">
        <v>348</v>
      </c>
      <c r="B167" s="17" t="s">
        <v>679</v>
      </c>
      <c r="C167" s="16">
        <v>71038</v>
      </c>
      <c r="D167" s="18" t="s">
        <v>680</v>
      </c>
      <c r="E167" s="19"/>
      <c r="F167" s="20">
        <v>49.389499999999998</v>
      </c>
      <c r="G167" s="21">
        <v>4197</v>
      </c>
      <c r="H167" s="21">
        <v>4295</v>
      </c>
      <c r="I167" s="17" t="s">
        <v>412</v>
      </c>
      <c r="J167" s="21">
        <v>90</v>
      </c>
      <c r="K167" s="17">
        <v>1</v>
      </c>
      <c r="L167" s="16">
        <v>0</v>
      </c>
      <c r="M167" s="16">
        <v>1</v>
      </c>
      <c r="N167" s="16">
        <v>3</v>
      </c>
      <c r="O167" s="2" t="str">
        <f t="shared" si="4"/>
        <v>15</v>
      </c>
      <c r="P167" s="2" t="str">
        <f t="shared" si="5"/>
        <v>10</v>
      </c>
      <c r="Q167" s="1">
        <v>86.961803622227393</v>
      </c>
    </row>
    <row r="168" spans="1:17" ht="15.75" customHeight="1" x14ac:dyDescent="0.25">
      <c r="A168" s="16" t="s">
        <v>348</v>
      </c>
      <c r="B168" s="17" t="s">
        <v>681</v>
      </c>
      <c r="C168" s="16">
        <v>71039</v>
      </c>
      <c r="D168" s="18" t="s">
        <v>682</v>
      </c>
      <c r="E168" s="19"/>
      <c r="F168" s="20">
        <v>71.645300000000006</v>
      </c>
      <c r="G168" s="21">
        <v>2745</v>
      </c>
      <c r="H168" s="21">
        <v>2554</v>
      </c>
      <c r="I168" s="17" t="s">
        <v>356</v>
      </c>
      <c r="J168" s="21">
        <v>456</v>
      </c>
      <c r="K168" s="17">
        <v>0</v>
      </c>
      <c r="L168" s="16">
        <v>0</v>
      </c>
      <c r="M168" s="16">
        <v>0</v>
      </c>
      <c r="N168" s="16">
        <v>3</v>
      </c>
      <c r="O168" s="2" t="str">
        <f t="shared" si="4"/>
        <v>15</v>
      </c>
      <c r="P168" s="2" t="str">
        <f t="shared" si="5"/>
        <v>10</v>
      </c>
      <c r="Q168" s="1">
        <v>35.647837331967345</v>
      </c>
    </row>
    <row r="169" spans="1:17" ht="15.75" customHeight="1" x14ac:dyDescent="0.25">
      <c r="A169" s="16" t="s">
        <v>348</v>
      </c>
      <c r="B169" s="17" t="s">
        <v>683</v>
      </c>
      <c r="C169" s="16">
        <v>75061</v>
      </c>
      <c r="D169" s="18" t="s">
        <v>684</v>
      </c>
      <c r="E169" s="19"/>
      <c r="F169" s="20">
        <v>19.959399999999999</v>
      </c>
      <c r="G169" s="21">
        <v>6119</v>
      </c>
      <c r="H169" s="21">
        <v>5845</v>
      </c>
      <c r="I169" s="17" t="s">
        <v>353</v>
      </c>
      <c r="J169" s="21">
        <v>86</v>
      </c>
      <c r="K169" s="17">
        <v>0</v>
      </c>
      <c r="L169" s="16">
        <v>0</v>
      </c>
      <c r="M169" s="16">
        <v>1</v>
      </c>
      <c r="N169" s="16">
        <v>2</v>
      </c>
      <c r="O169" s="2" t="str">
        <f t="shared" si="4"/>
        <v>10</v>
      </c>
      <c r="P169" s="2" t="str">
        <f t="shared" si="5"/>
        <v>10</v>
      </c>
      <c r="Q169" s="1">
        <v>292.84447428279407</v>
      </c>
    </row>
    <row r="170" spans="1:17" ht="15.75" customHeight="1" x14ac:dyDescent="0.25">
      <c r="A170" s="16" t="s">
        <v>348</v>
      </c>
      <c r="B170" s="17" t="s">
        <v>685</v>
      </c>
      <c r="C170" s="16">
        <v>71040</v>
      </c>
      <c r="D170" s="23" t="s">
        <v>686</v>
      </c>
      <c r="E170" s="19"/>
      <c r="F170" s="20">
        <v>52.882399999999997</v>
      </c>
      <c r="G170" s="21">
        <v>2819</v>
      </c>
      <c r="H170" s="21">
        <v>2573</v>
      </c>
      <c r="I170" s="17" t="s">
        <v>353</v>
      </c>
      <c r="J170" s="21">
        <v>73</v>
      </c>
      <c r="K170" s="17">
        <v>0</v>
      </c>
      <c r="L170" s="16">
        <v>0</v>
      </c>
      <c r="M170" s="16">
        <v>1</v>
      </c>
      <c r="N170" s="16">
        <v>3</v>
      </c>
      <c r="O170" s="2" t="str">
        <f t="shared" si="4"/>
        <v>15</v>
      </c>
      <c r="P170" s="2" t="str">
        <f t="shared" si="5"/>
        <v>10</v>
      </c>
      <c r="Q170" s="1">
        <v>48.655129116681543</v>
      </c>
    </row>
    <row r="171" spans="1:17" ht="15.75" customHeight="1" x14ac:dyDescent="0.25">
      <c r="A171" s="16" t="s">
        <v>348</v>
      </c>
      <c r="B171" s="17" t="s">
        <v>687</v>
      </c>
      <c r="C171" s="16">
        <v>72034</v>
      </c>
      <c r="D171" s="18" t="s">
        <v>688</v>
      </c>
      <c r="E171" s="19"/>
      <c r="F171" s="20">
        <v>43.443600000000004</v>
      </c>
      <c r="G171" s="21">
        <v>1418</v>
      </c>
      <c r="H171" s="21">
        <v>1339</v>
      </c>
      <c r="I171" s="17" t="s">
        <v>356</v>
      </c>
      <c r="J171" s="21">
        <v>460</v>
      </c>
      <c r="K171" s="17">
        <v>0</v>
      </c>
      <c r="L171" s="16">
        <v>0</v>
      </c>
      <c r="M171" s="16">
        <v>0</v>
      </c>
      <c r="N171" s="16">
        <v>3</v>
      </c>
      <c r="O171" s="2" t="str">
        <f t="shared" si="4"/>
        <v>15</v>
      </c>
      <c r="P171" s="2" t="str">
        <f t="shared" si="5"/>
        <v>10</v>
      </c>
      <c r="Q171" s="1">
        <v>30.821570956366411</v>
      </c>
    </row>
    <row r="172" spans="1:17" ht="15.75" customHeight="1" x14ac:dyDescent="0.25">
      <c r="A172" s="16" t="s">
        <v>348</v>
      </c>
      <c r="B172" s="17" t="s">
        <v>689</v>
      </c>
      <c r="C172" s="16">
        <v>72035</v>
      </c>
      <c r="D172" s="23" t="s">
        <v>690</v>
      </c>
      <c r="E172" s="19"/>
      <c r="F172" s="20">
        <v>63.086500000000001</v>
      </c>
      <c r="G172" s="21">
        <v>17567</v>
      </c>
      <c r="H172" s="21">
        <v>17653</v>
      </c>
      <c r="I172" s="17" t="s">
        <v>353</v>
      </c>
      <c r="J172" s="21">
        <v>24</v>
      </c>
      <c r="K172" s="17">
        <v>1</v>
      </c>
      <c r="L172" s="16">
        <v>0</v>
      </c>
      <c r="M172" s="16">
        <v>1</v>
      </c>
      <c r="N172" s="16">
        <v>2</v>
      </c>
      <c r="O172" s="2" t="str">
        <f t="shared" si="4"/>
        <v>10</v>
      </c>
      <c r="P172" s="2" t="str">
        <f t="shared" si="5"/>
        <v>10</v>
      </c>
      <c r="Q172" s="1">
        <v>279.82214895421367</v>
      </c>
    </row>
    <row r="173" spans="1:17" ht="15.75" customHeight="1" x14ac:dyDescent="0.25">
      <c r="A173" s="16" t="s">
        <v>348</v>
      </c>
      <c r="B173" s="17" t="s">
        <v>691</v>
      </c>
      <c r="C173" s="16">
        <v>75097</v>
      </c>
      <c r="D173" s="18" t="s">
        <v>692</v>
      </c>
      <c r="E173" s="19"/>
      <c r="F173" s="20">
        <v>35.115299999999998</v>
      </c>
      <c r="G173" s="21">
        <v>5448</v>
      </c>
      <c r="H173" s="21">
        <v>6232</v>
      </c>
      <c r="I173" s="17" t="s">
        <v>353</v>
      </c>
      <c r="J173" s="21">
        <v>1</v>
      </c>
      <c r="K173" s="17">
        <v>1</v>
      </c>
      <c r="L173" s="16">
        <v>0</v>
      </c>
      <c r="M173" s="16">
        <v>1</v>
      </c>
      <c r="N173" s="16">
        <v>3</v>
      </c>
      <c r="O173" s="2" t="str">
        <f t="shared" si="4"/>
        <v>15</v>
      </c>
      <c r="P173" s="2" t="str">
        <f t="shared" si="5"/>
        <v>10</v>
      </c>
      <c r="Q173" s="1">
        <v>177.47249774314901</v>
      </c>
    </row>
    <row r="174" spans="1:17" ht="15.75" customHeight="1" x14ac:dyDescent="0.25">
      <c r="A174" s="16" t="s">
        <v>348</v>
      </c>
      <c r="B174" s="17" t="s">
        <v>352</v>
      </c>
      <c r="C174" s="16">
        <v>75098</v>
      </c>
      <c r="D174" s="22" t="s">
        <v>693</v>
      </c>
      <c r="E174" s="19"/>
      <c r="F174" s="20">
        <f>43.0595/2</f>
        <v>21.52975</v>
      </c>
      <c r="G174" s="21">
        <f>10487/2</f>
        <v>5243.5</v>
      </c>
      <c r="H174" s="21">
        <f>9436/2</f>
        <v>4718</v>
      </c>
      <c r="I174" s="17" t="s">
        <v>353</v>
      </c>
      <c r="J174" s="21">
        <v>104</v>
      </c>
      <c r="K174" s="17">
        <v>0</v>
      </c>
      <c r="L174" s="16">
        <v>0</v>
      </c>
      <c r="M174" s="16">
        <v>1</v>
      </c>
      <c r="N174" s="16">
        <v>2</v>
      </c>
      <c r="O174" s="2" t="str">
        <f t="shared" si="4"/>
        <v>10</v>
      </c>
      <c r="P174" s="2" t="str">
        <f t="shared" si="5"/>
        <v>10</v>
      </c>
      <c r="Q174" s="1">
        <v>219.1386337509725</v>
      </c>
    </row>
    <row r="175" spans="1:17" ht="15.75" customHeight="1" x14ac:dyDescent="0.25">
      <c r="A175" s="16" t="s">
        <v>348</v>
      </c>
      <c r="B175" s="17" t="s">
        <v>694</v>
      </c>
      <c r="C175" s="16">
        <v>73022</v>
      </c>
      <c r="D175" s="18" t="s">
        <v>695</v>
      </c>
      <c r="E175" s="19"/>
      <c r="F175" s="20">
        <v>18.268999999999998</v>
      </c>
      <c r="G175" s="21">
        <v>11062</v>
      </c>
      <c r="H175" s="21">
        <v>11201</v>
      </c>
      <c r="I175" s="17" t="s">
        <v>353</v>
      </c>
      <c r="J175" s="21">
        <v>37</v>
      </c>
      <c r="K175" s="17">
        <v>1</v>
      </c>
      <c r="L175" s="16">
        <v>0</v>
      </c>
      <c r="M175" s="16">
        <v>1</v>
      </c>
      <c r="N175" s="16">
        <v>2</v>
      </c>
      <c r="O175" s="2" t="str">
        <f t="shared" si="4"/>
        <v>10</v>
      </c>
      <c r="P175" s="2" t="str">
        <f t="shared" si="5"/>
        <v>10</v>
      </c>
      <c r="Q175" s="1">
        <v>613.11511303300676</v>
      </c>
    </row>
    <row r="176" spans="1:17" ht="15.75" customHeight="1" x14ac:dyDescent="0.25">
      <c r="A176" s="16" t="s">
        <v>348</v>
      </c>
      <c r="B176" s="17" t="s">
        <v>696</v>
      </c>
      <c r="C176" s="16">
        <v>72036</v>
      </c>
      <c r="D176" s="18" t="s">
        <v>697</v>
      </c>
      <c r="E176" s="19"/>
      <c r="F176" s="20">
        <v>100.15389999999999</v>
      </c>
      <c r="G176" s="21">
        <v>27083</v>
      </c>
      <c r="H176" s="21">
        <v>26143</v>
      </c>
      <c r="I176" s="17" t="s">
        <v>356</v>
      </c>
      <c r="J176" s="21">
        <v>372</v>
      </c>
      <c r="K176" s="17">
        <v>0</v>
      </c>
      <c r="L176" s="16">
        <v>0</v>
      </c>
      <c r="M176" s="16">
        <v>0</v>
      </c>
      <c r="N176" s="16">
        <v>2</v>
      </c>
      <c r="O176" s="2" t="str">
        <f t="shared" si="4"/>
        <v>10</v>
      </c>
      <c r="P176" s="2" t="str">
        <f t="shared" si="5"/>
        <v>20</v>
      </c>
      <c r="Q176" s="1">
        <v>261.02827748095683</v>
      </c>
    </row>
    <row r="177" spans="1:17" ht="15.75" customHeight="1" x14ac:dyDescent="0.25">
      <c r="A177" s="16" t="s">
        <v>348</v>
      </c>
      <c r="B177" s="17" t="s">
        <v>698</v>
      </c>
      <c r="C177" s="16">
        <v>75063</v>
      </c>
      <c r="D177" s="18" t="s">
        <v>699</v>
      </c>
      <c r="E177" s="19"/>
      <c r="F177" s="20">
        <v>24.287800000000001</v>
      </c>
      <c r="G177" s="21">
        <v>10734</v>
      </c>
      <c r="H177" s="21">
        <v>10634</v>
      </c>
      <c r="I177" s="17" t="s">
        <v>353</v>
      </c>
      <c r="J177" s="21">
        <v>55</v>
      </c>
      <c r="K177" s="17">
        <v>1</v>
      </c>
      <c r="L177" s="16">
        <v>0</v>
      </c>
      <c r="M177" s="16">
        <v>1</v>
      </c>
      <c r="N177" s="16">
        <v>2</v>
      </c>
      <c r="O177" s="2" t="str">
        <f t="shared" si="4"/>
        <v>10</v>
      </c>
      <c r="P177" s="2" t="str">
        <f t="shared" si="5"/>
        <v>10</v>
      </c>
      <c r="Q177" s="1">
        <v>437.83298610825187</v>
      </c>
    </row>
    <row r="178" spans="1:17" ht="15.75" customHeight="1" x14ac:dyDescent="0.25">
      <c r="A178" s="16" t="s">
        <v>348</v>
      </c>
      <c r="B178" s="17" t="s">
        <v>700</v>
      </c>
      <c r="C178" s="16">
        <v>71041</v>
      </c>
      <c r="D178" s="18" t="s">
        <v>701</v>
      </c>
      <c r="E178" s="19"/>
      <c r="F178" s="20">
        <v>89.396799999999999</v>
      </c>
      <c r="G178" s="21">
        <v>2200</v>
      </c>
      <c r="H178" s="21">
        <v>1905</v>
      </c>
      <c r="I178" s="17" t="s">
        <v>356</v>
      </c>
      <c r="J178" s="21">
        <v>590</v>
      </c>
      <c r="K178" s="17">
        <v>0</v>
      </c>
      <c r="L178" s="16">
        <v>0</v>
      </c>
      <c r="M178" s="16">
        <v>0</v>
      </c>
      <c r="N178" s="16">
        <v>3</v>
      </c>
      <c r="O178" s="2" t="str">
        <f t="shared" si="4"/>
        <v>15</v>
      </c>
      <c r="P178" s="2" t="str">
        <f t="shared" si="5"/>
        <v>10</v>
      </c>
      <c r="Q178" s="1">
        <v>21.309487587922611</v>
      </c>
    </row>
    <row r="179" spans="1:17" ht="15.75" customHeight="1" x14ac:dyDescent="0.25">
      <c r="A179" s="16" t="s">
        <v>348</v>
      </c>
      <c r="B179" s="17" t="s">
        <v>702</v>
      </c>
      <c r="C179" s="16">
        <v>73023</v>
      </c>
      <c r="D179" s="18" t="s">
        <v>703</v>
      </c>
      <c r="E179" s="19"/>
      <c r="F179" s="20">
        <v>6.1452999999999998</v>
      </c>
      <c r="G179" s="21">
        <v>1823</v>
      </c>
      <c r="H179" s="21">
        <v>1801</v>
      </c>
      <c r="I179" s="17" t="s">
        <v>353</v>
      </c>
      <c r="J179" s="21">
        <v>145</v>
      </c>
      <c r="K179" s="17">
        <v>0</v>
      </c>
      <c r="L179" s="16">
        <v>0</v>
      </c>
      <c r="M179" s="16">
        <v>1</v>
      </c>
      <c r="N179" s="16">
        <v>2</v>
      </c>
      <c r="O179" s="2" t="str">
        <f t="shared" si="4"/>
        <v>10</v>
      </c>
      <c r="P179" s="2" t="str">
        <f t="shared" si="5"/>
        <v>10</v>
      </c>
      <c r="Q179" s="1">
        <v>293.0695002684979</v>
      </c>
    </row>
    <row r="180" spans="1:17" ht="15.75" customHeight="1" x14ac:dyDescent="0.25">
      <c r="A180" s="16" t="s">
        <v>348</v>
      </c>
      <c r="B180" s="17" t="s">
        <v>704</v>
      </c>
      <c r="C180" s="16">
        <v>71042</v>
      </c>
      <c r="D180" s="18" t="s">
        <v>705</v>
      </c>
      <c r="E180" s="19"/>
      <c r="F180" s="20">
        <v>72.465400000000002</v>
      </c>
      <c r="G180" s="21">
        <v>1954</v>
      </c>
      <c r="H180" s="21">
        <v>1736</v>
      </c>
      <c r="I180" s="17" t="s">
        <v>356</v>
      </c>
      <c r="J180" s="21">
        <v>633</v>
      </c>
      <c r="K180" s="17">
        <v>0</v>
      </c>
      <c r="L180" s="16">
        <v>0</v>
      </c>
      <c r="M180" s="16">
        <v>0</v>
      </c>
      <c r="N180" s="16">
        <v>3</v>
      </c>
      <c r="O180" s="2" t="str">
        <f t="shared" si="4"/>
        <v>15</v>
      </c>
      <c r="P180" s="2" t="str">
        <f t="shared" si="5"/>
        <v>10</v>
      </c>
      <c r="Q180" s="1">
        <v>23.956260505013425</v>
      </c>
    </row>
    <row r="181" spans="1:17" ht="15.75" customHeight="1" x14ac:dyDescent="0.25">
      <c r="A181" s="16" t="s">
        <v>348</v>
      </c>
      <c r="B181" s="17" t="s">
        <v>706</v>
      </c>
      <c r="C181" s="16">
        <v>71043</v>
      </c>
      <c r="D181" s="18" t="s">
        <v>707</v>
      </c>
      <c r="E181" s="19"/>
      <c r="F181" s="20">
        <v>13.447100000000001</v>
      </c>
      <c r="G181" s="21">
        <v>3663</v>
      </c>
      <c r="H181" s="21">
        <v>3401</v>
      </c>
      <c r="I181" s="17" t="s">
        <v>412</v>
      </c>
      <c r="J181" s="21">
        <v>42</v>
      </c>
      <c r="K181" s="17">
        <v>1</v>
      </c>
      <c r="L181" s="16">
        <v>0</v>
      </c>
      <c r="M181" s="16">
        <v>1</v>
      </c>
      <c r="N181" s="16">
        <v>3</v>
      </c>
      <c r="O181" s="2" t="str">
        <f t="shared" si="4"/>
        <v>15</v>
      </c>
      <c r="P181" s="2" t="str">
        <f t="shared" si="5"/>
        <v>10</v>
      </c>
      <c r="Q181" s="1">
        <v>252.9169858185036</v>
      </c>
    </row>
    <row r="182" spans="1:17" ht="15.75" customHeight="1" x14ac:dyDescent="0.25">
      <c r="A182" s="16" t="s">
        <v>348</v>
      </c>
      <c r="B182" s="17" t="s">
        <v>708</v>
      </c>
      <c r="C182" s="16">
        <v>71044</v>
      </c>
      <c r="D182" s="18" t="s">
        <v>709</v>
      </c>
      <c r="E182" s="19"/>
      <c r="F182" s="20">
        <v>50.052100000000003</v>
      </c>
      <c r="G182" s="21">
        <v>1149</v>
      </c>
      <c r="H182" s="21">
        <v>1010</v>
      </c>
      <c r="I182" s="17" t="s">
        <v>351</v>
      </c>
      <c r="J182" s="21">
        <v>658</v>
      </c>
      <c r="K182" s="17">
        <v>0</v>
      </c>
      <c r="L182" s="16">
        <v>0</v>
      </c>
      <c r="M182" s="16">
        <v>0</v>
      </c>
      <c r="N182" s="16">
        <v>3</v>
      </c>
      <c r="O182" s="2" t="str">
        <f t="shared" si="4"/>
        <v>15</v>
      </c>
      <c r="P182" s="2" t="str">
        <f t="shared" si="5"/>
        <v>10</v>
      </c>
      <c r="Q182" s="1">
        <v>20.178973509602994</v>
      </c>
    </row>
    <row r="183" spans="1:17" ht="15.75" customHeight="1" x14ac:dyDescent="0.25">
      <c r="A183" s="16" t="s">
        <v>348</v>
      </c>
      <c r="B183" s="17" t="s">
        <v>710</v>
      </c>
      <c r="C183" s="16">
        <v>75064</v>
      </c>
      <c r="D183" s="18" t="s">
        <v>711</v>
      </c>
      <c r="E183" s="19"/>
      <c r="F183" s="20">
        <v>39.726500000000001</v>
      </c>
      <c r="G183" s="21">
        <v>9854</v>
      </c>
      <c r="H183" s="21">
        <v>9411</v>
      </c>
      <c r="I183" s="17" t="s">
        <v>353</v>
      </c>
      <c r="J183" s="21">
        <v>127</v>
      </c>
      <c r="K183" s="17">
        <v>0</v>
      </c>
      <c r="L183" s="16">
        <v>0</v>
      </c>
      <c r="M183" s="16">
        <v>0</v>
      </c>
      <c r="N183" s="16">
        <v>2</v>
      </c>
      <c r="O183" s="2" t="str">
        <f t="shared" si="4"/>
        <v>10</v>
      </c>
      <c r="P183" s="2" t="str">
        <f t="shared" si="5"/>
        <v>10</v>
      </c>
      <c r="Q183" s="1">
        <v>236.89476797603615</v>
      </c>
    </row>
    <row r="184" spans="1:17" ht="15.75" customHeight="1" x14ac:dyDescent="0.25">
      <c r="A184" s="16" t="s">
        <v>348</v>
      </c>
      <c r="B184" s="17" t="s">
        <v>712</v>
      </c>
      <c r="C184" s="16">
        <v>72037</v>
      </c>
      <c r="D184" s="23" t="s">
        <v>713</v>
      </c>
      <c r="E184" s="19"/>
      <c r="F184" s="20">
        <v>53.852200000000003</v>
      </c>
      <c r="G184" s="21">
        <v>18418</v>
      </c>
      <c r="H184" s="21">
        <v>18374</v>
      </c>
      <c r="I184" s="17" t="s">
        <v>353</v>
      </c>
      <c r="J184" s="21">
        <v>125</v>
      </c>
      <c r="K184" s="17">
        <v>0</v>
      </c>
      <c r="L184" s="16">
        <v>0</v>
      </c>
      <c r="M184" s="16">
        <v>1</v>
      </c>
      <c r="N184" s="16">
        <v>2</v>
      </c>
      <c r="O184" s="2" t="str">
        <f t="shared" si="4"/>
        <v>10</v>
      </c>
      <c r="P184" s="2" t="str">
        <f t="shared" si="5"/>
        <v>10</v>
      </c>
      <c r="Q184" s="1">
        <v>341.19311745852536</v>
      </c>
    </row>
    <row r="185" spans="1:17" ht="15.75" customHeight="1" x14ac:dyDescent="0.25">
      <c r="A185" s="16" t="s">
        <v>348</v>
      </c>
      <c r="B185" s="17" t="s">
        <v>714</v>
      </c>
      <c r="C185" s="16">
        <v>72038</v>
      </c>
      <c r="D185" s="18" t="s">
        <v>715</v>
      </c>
      <c r="E185" s="19"/>
      <c r="F185" s="20">
        <v>223.8254</v>
      </c>
      <c r="G185" s="21">
        <v>25662</v>
      </c>
      <c r="H185" s="21">
        <v>24611</v>
      </c>
      <c r="I185" s="17" t="s">
        <v>356</v>
      </c>
      <c r="J185" s="21">
        <v>256</v>
      </c>
      <c r="K185" s="17">
        <v>0</v>
      </c>
      <c r="L185" s="16">
        <v>0</v>
      </c>
      <c r="M185" s="16">
        <v>0</v>
      </c>
      <c r="N185" s="16">
        <v>2</v>
      </c>
      <c r="O185" s="2" t="str">
        <f t="shared" si="4"/>
        <v>10</v>
      </c>
      <c r="P185" s="2" t="str">
        <f t="shared" si="5"/>
        <v>20</v>
      </c>
      <c r="Q185" s="1">
        <v>109.95624267844489</v>
      </c>
    </row>
    <row r="186" spans="1:17" ht="15.75" customHeight="1" x14ac:dyDescent="0.25">
      <c r="A186" s="16" t="s">
        <v>348</v>
      </c>
      <c r="B186" s="17" t="s">
        <v>716</v>
      </c>
      <c r="C186" s="16">
        <v>75065</v>
      </c>
      <c r="D186" s="18" t="s">
        <v>717</v>
      </c>
      <c r="E186" s="19"/>
      <c r="F186" s="20">
        <v>59.872100000000003</v>
      </c>
      <c r="G186" s="21">
        <v>8642</v>
      </c>
      <c r="H186" s="21">
        <v>7889</v>
      </c>
      <c r="I186" s="17" t="s">
        <v>353</v>
      </c>
      <c r="J186" s="21">
        <v>48</v>
      </c>
      <c r="K186" s="17">
        <v>0</v>
      </c>
      <c r="L186" s="16">
        <v>0</v>
      </c>
      <c r="M186" s="16">
        <v>0</v>
      </c>
      <c r="N186" s="16">
        <v>2</v>
      </c>
      <c r="O186" s="2" t="str">
        <f t="shared" si="4"/>
        <v>10</v>
      </c>
      <c r="P186" s="2" t="str">
        <f t="shared" si="5"/>
        <v>10</v>
      </c>
      <c r="Q186" s="1">
        <v>131.76421070916169</v>
      </c>
    </row>
    <row r="187" spans="1:17" ht="15.75" customHeight="1" x14ac:dyDescent="0.25">
      <c r="A187" s="16" t="s">
        <v>348</v>
      </c>
      <c r="B187" s="17" t="s">
        <v>718</v>
      </c>
      <c r="C187" s="16">
        <v>75066</v>
      </c>
      <c r="D187" s="18" t="s">
        <v>719</v>
      </c>
      <c r="E187" s="19"/>
      <c r="F187" s="20">
        <v>33.070399999999999</v>
      </c>
      <c r="G187" s="21">
        <v>4737</v>
      </c>
      <c r="H187" s="21">
        <v>4483</v>
      </c>
      <c r="I187" s="17" t="s">
        <v>353</v>
      </c>
      <c r="J187" s="21">
        <v>130</v>
      </c>
      <c r="K187" s="17">
        <v>1</v>
      </c>
      <c r="L187" s="16">
        <v>0</v>
      </c>
      <c r="M187" s="16">
        <v>1</v>
      </c>
      <c r="N187" s="16">
        <v>2</v>
      </c>
      <c r="O187" s="2" t="str">
        <f t="shared" si="4"/>
        <v>10</v>
      </c>
      <c r="P187" s="2" t="str">
        <f t="shared" si="5"/>
        <v>10</v>
      </c>
      <c r="Q187" s="1">
        <v>135.55929169287339</v>
      </c>
    </row>
    <row r="188" spans="1:17" ht="15.75" customHeight="1" x14ac:dyDescent="0.25">
      <c r="A188" s="16" t="s">
        <v>348</v>
      </c>
      <c r="B188" s="17" t="s">
        <v>720</v>
      </c>
      <c r="C188" s="16">
        <v>72039</v>
      </c>
      <c r="D188" s="18" t="s">
        <v>721</v>
      </c>
      <c r="E188" s="19"/>
      <c r="F188" s="20">
        <v>34.233899999999998</v>
      </c>
      <c r="G188" s="21">
        <v>6715</v>
      </c>
      <c r="H188" s="21">
        <v>6118</v>
      </c>
      <c r="I188" s="17" t="s">
        <v>356</v>
      </c>
      <c r="J188" s="21">
        <v>280</v>
      </c>
      <c r="K188" s="17">
        <v>0</v>
      </c>
      <c r="L188" s="16">
        <v>0</v>
      </c>
      <c r="M188" s="16">
        <v>0</v>
      </c>
      <c r="N188" s="16">
        <v>2</v>
      </c>
      <c r="O188" s="2" t="str">
        <f t="shared" si="4"/>
        <v>10</v>
      </c>
      <c r="P188" s="2" t="str">
        <f t="shared" si="5"/>
        <v>10</v>
      </c>
      <c r="Q188" s="1">
        <v>178.71174479098204</v>
      </c>
    </row>
    <row r="189" spans="1:17" ht="15.75" customHeight="1" x14ac:dyDescent="0.25">
      <c r="A189" s="16" t="s">
        <v>348</v>
      </c>
      <c r="B189" s="17" t="s">
        <v>722</v>
      </c>
      <c r="C189" s="16">
        <v>75095</v>
      </c>
      <c r="D189" s="18" t="s">
        <v>723</v>
      </c>
      <c r="E189" s="19"/>
      <c r="F189" s="20">
        <v>8.7746999999999993</v>
      </c>
      <c r="G189" s="21">
        <v>2105</v>
      </c>
      <c r="H189" s="21">
        <v>1966</v>
      </c>
      <c r="I189" s="17" t="s">
        <v>353</v>
      </c>
      <c r="J189" s="21">
        <v>90</v>
      </c>
      <c r="K189" s="17">
        <v>0</v>
      </c>
      <c r="L189" s="16">
        <v>0</v>
      </c>
      <c r="M189" s="16">
        <v>1</v>
      </c>
      <c r="N189" s="16">
        <v>2</v>
      </c>
      <c r="O189" s="2" t="str">
        <f t="shared" si="4"/>
        <v>10</v>
      </c>
      <c r="P189" s="2" t="str">
        <f t="shared" si="5"/>
        <v>10</v>
      </c>
      <c r="Q189" s="1">
        <v>224.05324398554939</v>
      </c>
    </row>
    <row r="190" spans="1:17" ht="15.75" customHeight="1" x14ac:dyDescent="0.25">
      <c r="A190" s="16" t="s">
        <v>348</v>
      </c>
      <c r="B190" s="17" t="s">
        <v>724</v>
      </c>
      <c r="C190" s="16">
        <v>75068</v>
      </c>
      <c r="D190" s="18" t="s">
        <v>725</v>
      </c>
      <c r="E190" s="19"/>
      <c r="F190" s="20">
        <v>8.0889000000000006</v>
      </c>
      <c r="G190" s="21">
        <v>8297</v>
      </c>
      <c r="H190" s="21">
        <v>7880</v>
      </c>
      <c r="I190" s="17" t="s">
        <v>353</v>
      </c>
      <c r="J190" s="21">
        <v>42</v>
      </c>
      <c r="K190" s="17">
        <v>0</v>
      </c>
      <c r="L190" s="16">
        <v>0</v>
      </c>
      <c r="M190" s="16">
        <v>0</v>
      </c>
      <c r="N190" s="16">
        <v>2</v>
      </c>
      <c r="O190" s="2" t="str">
        <f t="shared" si="4"/>
        <v>10</v>
      </c>
      <c r="P190" s="2" t="str">
        <f t="shared" si="5"/>
        <v>10</v>
      </c>
      <c r="Q190" s="1">
        <v>974.17448602405761</v>
      </c>
    </row>
    <row r="191" spans="1:17" ht="15.75" customHeight="1" x14ac:dyDescent="0.25">
      <c r="A191" s="16" t="s">
        <v>348</v>
      </c>
      <c r="B191" s="17" t="s">
        <v>726</v>
      </c>
      <c r="C191" s="16">
        <v>74013</v>
      </c>
      <c r="D191" s="18" t="s">
        <v>727</v>
      </c>
      <c r="E191" s="19"/>
      <c r="F191" s="20">
        <v>34.0443</v>
      </c>
      <c r="G191" s="21">
        <v>6869</v>
      </c>
      <c r="H191" s="21">
        <v>6276</v>
      </c>
      <c r="I191" s="17" t="s">
        <v>353</v>
      </c>
      <c r="J191" s="21">
        <v>42</v>
      </c>
      <c r="K191" s="17">
        <v>0</v>
      </c>
      <c r="L191" s="16">
        <v>0</v>
      </c>
      <c r="M191" s="16">
        <v>0</v>
      </c>
      <c r="N191" s="16">
        <v>2</v>
      </c>
      <c r="O191" s="2" t="str">
        <f t="shared" si="4"/>
        <v>10</v>
      </c>
      <c r="P191" s="2" t="str">
        <f t="shared" si="5"/>
        <v>10</v>
      </c>
      <c r="Q191" s="1">
        <v>184.3480406411646</v>
      </c>
    </row>
    <row r="192" spans="1:17" ht="15.75" customHeight="1" x14ac:dyDescent="0.25">
      <c r="A192" s="16" t="s">
        <v>348</v>
      </c>
      <c r="B192" s="17" t="s">
        <v>728</v>
      </c>
      <c r="C192" s="16">
        <v>75069</v>
      </c>
      <c r="D192" s="18" t="s">
        <v>729</v>
      </c>
      <c r="E192" s="19"/>
      <c r="F192" s="20">
        <v>21.577200000000001</v>
      </c>
      <c r="G192" s="21">
        <v>5792</v>
      </c>
      <c r="H192" s="21">
        <v>5498</v>
      </c>
      <c r="I192" s="17" t="s">
        <v>353</v>
      </c>
      <c r="J192" s="21">
        <v>79</v>
      </c>
      <c r="K192" s="17">
        <v>0</v>
      </c>
      <c r="L192" s="16">
        <v>0</v>
      </c>
      <c r="M192" s="16">
        <v>0</v>
      </c>
      <c r="N192" s="16">
        <v>3</v>
      </c>
      <c r="O192" s="2" t="str">
        <f t="shared" si="4"/>
        <v>15</v>
      </c>
      <c r="P192" s="2" t="str">
        <f t="shared" si="5"/>
        <v>10</v>
      </c>
      <c r="Q192" s="1">
        <v>254.80599892479097</v>
      </c>
    </row>
    <row r="193" spans="1:17" ht="15.75" customHeight="1" x14ac:dyDescent="0.25">
      <c r="A193" s="16" t="s">
        <v>348</v>
      </c>
      <c r="B193" s="17" t="s">
        <v>730</v>
      </c>
      <c r="C193" s="16">
        <v>110007</v>
      </c>
      <c r="D193" s="23" t="s">
        <v>731</v>
      </c>
      <c r="E193" s="19"/>
      <c r="F193" s="20">
        <v>41.229799999999997</v>
      </c>
      <c r="G193" s="21">
        <v>13916</v>
      </c>
      <c r="H193" s="21">
        <v>13734</v>
      </c>
      <c r="I193" s="17" t="s">
        <v>353</v>
      </c>
      <c r="J193" s="21">
        <v>68</v>
      </c>
      <c r="K193" s="17">
        <v>0</v>
      </c>
      <c r="L193" s="16">
        <v>0</v>
      </c>
      <c r="M193" s="16">
        <v>0</v>
      </c>
      <c r="N193" s="16">
        <v>2</v>
      </c>
      <c r="O193" s="2" t="str">
        <f t="shared" si="4"/>
        <v>10</v>
      </c>
      <c r="P193" s="2" t="str">
        <f t="shared" si="5"/>
        <v>10</v>
      </c>
      <c r="Q193" s="1">
        <v>333.10857680609661</v>
      </c>
    </row>
    <row r="194" spans="1:17" ht="15.75" customHeight="1" x14ac:dyDescent="0.25">
      <c r="A194" s="16" t="s">
        <v>348</v>
      </c>
      <c r="B194" s="17" t="s">
        <v>732</v>
      </c>
      <c r="C194" s="16">
        <v>73024</v>
      </c>
      <c r="D194" s="18" t="s">
        <v>733</v>
      </c>
      <c r="E194" s="19"/>
      <c r="F194" s="20">
        <v>23.559799999999999</v>
      </c>
      <c r="G194" s="21">
        <v>15676</v>
      </c>
      <c r="H194" s="21">
        <v>14414</v>
      </c>
      <c r="I194" s="17" t="s">
        <v>353</v>
      </c>
      <c r="J194" s="21">
        <v>75</v>
      </c>
      <c r="K194" s="17">
        <v>0</v>
      </c>
      <c r="L194" s="16">
        <v>0</v>
      </c>
      <c r="M194" s="16">
        <v>1</v>
      </c>
      <c r="N194" s="16">
        <v>2</v>
      </c>
      <c r="O194" s="2" t="str">
        <f t="shared" si="4"/>
        <v>10</v>
      </c>
      <c r="P194" s="2" t="str">
        <f t="shared" si="5"/>
        <v>10</v>
      </c>
      <c r="Q194" s="1">
        <v>611.80485403101898</v>
      </c>
    </row>
    <row r="195" spans="1:17" ht="15.75" customHeight="1" x14ac:dyDescent="0.25">
      <c r="A195" s="16" t="s">
        <v>348</v>
      </c>
      <c r="B195" s="17" t="s">
        <v>734</v>
      </c>
      <c r="C195" s="16">
        <v>71046</v>
      </c>
      <c r="D195" s="18" t="s">
        <v>735</v>
      </c>
      <c r="E195" s="19"/>
      <c r="F195" s="20">
        <v>261.87880000000001</v>
      </c>
      <c r="G195" s="21">
        <v>27329</v>
      </c>
      <c r="H195" s="21">
        <v>26344</v>
      </c>
      <c r="I195" s="17" t="s">
        <v>356</v>
      </c>
      <c r="J195" s="21">
        <v>566</v>
      </c>
      <c r="K195" s="17">
        <v>0</v>
      </c>
      <c r="L195" s="16">
        <v>0</v>
      </c>
      <c r="M195" s="16">
        <v>0</v>
      </c>
      <c r="N195" s="16">
        <v>2</v>
      </c>
      <c r="O195" s="2" t="str">
        <f t="shared" ref="O195:O258" si="6">IF(N195=1,"5",IF(N195=2,"10",IF(N195=3,"15","")))</f>
        <v>10</v>
      </c>
      <c r="P195" s="2" t="str">
        <f t="shared" ref="P195:P258" si="7">IF(F195&lt;100,"10",IF((F195&gt;=100)*(F195&lt;300),"20",IF((F195&gt;=300),"30","")))</f>
        <v>20</v>
      </c>
      <c r="Q195" s="1">
        <v>100.59615364053906</v>
      </c>
    </row>
    <row r="196" spans="1:17" ht="15.75" customHeight="1" x14ac:dyDescent="0.25">
      <c r="A196" s="16" t="s">
        <v>348</v>
      </c>
      <c r="B196" s="17" t="s">
        <v>736</v>
      </c>
      <c r="C196" s="16">
        <v>71047</v>
      </c>
      <c r="D196" s="18" t="s">
        <v>737</v>
      </c>
      <c r="E196" s="19"/>
      <c r="F196" s="20">
        <v>234.19730000000001</v>
      </c>
      <c r="G196" s="21">
        <v>14218</v>
      </c>
      <c r="H196" s="21">
        <v>12901</v>
      </c>
      <c r="I196" s="17" t="s">
        <v>356</v>
      </c>
      <c r="J196" s="21">
        <v>550</v>
      </c>
      <c r="K196" s="17">
        <v>0</v>
      </c>
      <c r="L196" s="16">
        <v>0</v>
      </c>
      <c r="M196" s="16">
        <v>0</v>
      </c>
      <c r="N196" s="16">
        <v>2</v>
      </c>
      <c r="O196" s="2" t="str">
        <f t="shared" si="6"/>
        <v>10</v>
      </c>
      <c r="P196" s="2" t="str">
        <f t="shared" si="7"/>
        <v>20</v>
      </c>
      <c r="Q196" s="1">
        <v>55.086032161771293</v>
      </c>
    </row>
    <row r="197" spans="1:17" ht="15.75" customHeight="1" x14ac:dyDescent="0.25">
      <c r="A197" s="16" t="s">
        <v>348</v>
      </c>
      <c r="B197" s="17" t="s">
        <v>738</v>
      </c>
      <c r="C197" s="16">
        <v>71048</v>
      </c>
      <c r="D197" s="18" t="s">
        <v>739</v>
      </c>
      <c r="E197" s="19"/>
      <c r="F197" s="20">
        <v>28.6249</v>
      </c>
      <c r="G197" s="21">
        <v>1082</v>
      </c>
      <c r="H197" s="21">
        <v>910</v>
      </c>
      <c r="I197" s="17" t="s">
        <v>356</v>
      </c>
      <c r="J197" s="21">
        <v>683</v>
      </c>
      <c r="K197" s="17">
        <v>0</v>
      </c>
      <c r="L197" s="16">
        <v>0</v>
      </c>
      <c r="M197" s="16">
        <v>0</v>
      </c>
      <c r="N197" s="16">
        <v>3</v>
      </c>
      <c r="O197" s="2" t="str">
        <f t="shared" si="6"/>
        <v>15</v>
      </c>
      <c r="P197" s="2" t="str">
        <f t="shared" si="7"/>
        <v>10</v>
      </c>
      <c r="Q197" s="1">
        <v>31.790504071629943</v>
      </c>
    </row>
    <row r="198" spans="1:17" ht="15.75" customHeight="1" x14ac:dyDescent="0.25">
      <c r="A198" s="16" t="s">
        <v>348</v>
      </c>
      <c r="B198" s="17" t="s">
        <v>740</v>
      </c>
      <c r="C198" s="16">
        <v>73025</v>
      </c>
      <c r="D198" s="18" t="s">
        <v>741</v>
      </c>
      <c r="E198" s="19"/>
      <c r="F198" s="20">
        <v>19.194400000000002</v>
      </c>
      <c r="G198" s="21">
        <v>9269</v>
      </c>
      <c r="H198" s="21">
        <v>8950</v>
      </c>
      <c r="I198" s="17" t="s">
        <v>353</v>
      </c>
      <c r="J198" s="21">
        <v>134</v>
      </c>
      <c r="K198" s="17">
        <v>0</v>
      </c>
      <c r="L198" s="16">
        <v>0</v>
      </c>
      <c r="M198" s="16">
        <v>0</v>
      </c>
      <c r="N198" s="16">
        <v>2</v>
      </c>
      <c r="O198" s="2" t="str">
        <f t="shared" si="6"/>
        <v>10</v>
      </c>
      <c r="P198" s="2" t="str">
        <f t="shared" si="7"/>
        <v>10</v>
      </c>
      <c r="Q198" s="1">
        <v>466.28183220105859</v>
      </c>
    </row>
    <row r="199" spans="1:17" ht="15.75" customHeight="1" x14ac:dyDescent="0.25">
      <c r="A199" s="16" t="s">
        <v>348</v>
      </c>
      <c r="B199" s="17" t="s">
        <v>742</v>
      </c>
      <c r="C199" s="16">
        <v>74014</v>
      </c>
      <c r="D199" s="18" t="s">
        <v>743</v>
      </c>
      <c r="E199" s="19"/>
      <c r="F199" s="20">
        <v>26.534300000000002</v>
      </c>
      <c r="G199" s="21">
        <v>6371</v>
      </c>
      <c r="H199" s="21">
        <v>6170</v>
      </c>
      <c r="I199" s="17" t="s">
        <v>353</v>
      </c>
      <c r="J199" s="21">
        <v>153</v>
      </c>
      <c r="K199" s="17">
        <v>0</v>
      </c>
      <c r="L199" s="16">
        <v>0</v>
      </c>
      <c r="M199" s="16">
        <v>0</v>
      </c>
      <c r="N199" s="16">
        <v>2</v>
      </c>
      <c r="O199" s="2" t="str">
        <f t="shared" si="6"/>
        <v>10</v>
      </c>
      <c r="P199" s="2" t="str">
        <f t="shared" si="7"/>
        <v>10</v>
      </c>
      <c r="Q199" s="1">
        <v>232.52921690038929</v>
      </c>
    </row>
    <row r="200" spans="1:17" ht="15.75" customHeight="1" x14ac:dyDescent="0.25">
      <c r="A200" s="16" t="s">
        <v>348</v>
      </c>
      <c r="B200" s="17" t="s">
        <v>744</v>
      </c>
      <c r="C200" s="16">
        <v>71049</v>
      </c>
      <c r="D200" s="18" t="s">
        <v>745</v>
      </c>
      <c r="E200" s="19"/>
      <c r="F200" s="20">
        <v>173.35740000000001</v>
      </c>
      <c r="G200" s="21">
        <v>15927</v>
      </c>
      <c r="H200" s="21">
        <v>14132</v>
      </c>
      <c r="I200" s="17" t="s">
        <v>353</v>
      </c>
      <c r="J200" s="21">
        <v>224</v>
      </c>
      <c r="K200" s="17">
        <v>1</v>
      </c>
      <c r="L200" s="16">
        <v>0</v>
      </c>
      <c r="M200" s="16">
        <v>1</v>
      </c>
      <c r="N200" s="16">
        <v>2</v>
      </c>
      <c r="O200" s="2" t="str">
        <f t="shared" si="6"/>
        <v>10</v>
      </c>
      <c r="P200" s="2" t="str">
        <f t="shared" si="7"/>
        <v>20</v>
      </c>
      <c r="Q200" s="1">
        <v>81.519450568594124</v>
      </c>
    </row>
    <row r="201" spans="1:17" ht="15.75" customHeight="1" x14ac:dyDescent="0.25">
      <c r="A201" s="16" t="s">
        <v>348</v>
      </c>
      <c r="B201" s="17" t="s">
        <v>746</v>
      </c>
      <c r="C201" s="16">
        <v>74015</v>
      </c>
      <c r="D201" s="18" t="s">
        <v>747</v>
      </c>
      <c r="E201" s="19"/>
      <c r="F201" s="20">
        <v>56.677900000000001</v>
      </c>
      <c r="G201" s="21">
        <v>10289</v>
      </c>
      <c r="H201" s="21">
        <v>9429</v>
      </c>
      <c r="I201" s="17" t="s">
        <v>353</v>
      </c>
      <c r="J201" s="21">
        <v>62</v>
      </c>
      <c r="K201" s="17">
        <v>0</v>
      </c>
      <c r="L201" s="16">
        <v>0</v>
      </c>
      <c r="M201" s="16">
        <v>0</v>
      </c>
      <c r="N201" s="16">
        <v>2</v>
      </c>
      <c r="O201" s="2" t="str">
        <f t="shared" si="6"/>
        <v>10</v>
      </c>
      <c r="P201" s="2" t="str">
        <f t="shared" si="7"/>
        <v>10</v>
      </c>
      <c r="Q201" s="1">
        <v>166.36113899773986</v>
      </c>
    </row>
    <row r="202" spans="1:17" ht="15.75" customHeight="1" x14ac:dyDescent="0.25">
      <c r="A202" s="16" t="s">
        <v>348</v>
      </c>
      <c r="B202" s="17" t="s">
        <v>748</v>
      </c>
      <c r="C202" s="16">
        <v>71050</v>
      </c>
      <c r="D202" s="23" t="s">
        <v>749</v>
      </c>
      <c r="E202" s="19"/>
      <c r="F202" s="20">
        <v>91.160399999999996</v>
      </c>
      <c r="G202" s="21">
        <v>5935</v>
      </c>
      <c r="H202" s="21">
        <v>5597</v>
      </c>
      <c r="I202" s="17" t="s">
        <v>353</v>
      </c>
      <c r="J202" s="21">
        <v>187</v>
      </c>
      <c r="K202" s="17">
        <v>0</v>
      </c>
      <c r="L202" s="16">
        <v>0</v>
      </c>
      <c r="M202" s="16">
        <v>0</v>
      </c>
      <c r="N202" s="16">
        <v>2</v>
      </c>
      <c r="O202" s="2" t="str">
        <f t="shared" si="6"/>
        <v>10</v>
      </c>
      <c r="P202" s="2" t="str">
        <f t="shared" si="7"/>
        <v>10</v>
      </c>
      <c r="Q202" s="1">
        <v>61.397273377475308</v>
      </c>
    </row>
    <row r="203" spans="1:17" ht="15.75" customHeight="1" x14ac:dyDescent="0.25">
      <c r="A203" s="16" t="s">
        <v>348</v>
      </c>
      <c r="B203" s="17" t="s">
        <v>750</v>
      </c>
      <c r="C203" s="16">
        <v>75071</v>
      </c>
      <c r="D203" s="18" t="s">
        <v>751</v>
      </c>
      <c r="E203" s="19"/>
      <c r="F203" s="20">
        <v>8.1976999999999993</v>
      </c>
      <c r="G203" s="21">
        <v>3600</v>
      </c>
      <c r="H203" s="21">
        <v>3443</v>
      </c>
      <c r="I203" s="17" t="s">
        <v>353</v>
      </c>
      <c r="J203" s="21">
        <v>43</v>
      </c>
      <c r="K203" s="17">
        <v>0</v>
      </c>
      <c r="L203" s="16">
        <v>0</v>
      </c>
      <c r="M203" s="16">
        <v>0</v>
      </c>
      <c r="N203" s="16">
        <v>2</v>
      </c>
      <c r="O203" s="2" t="str">
        <f t="shared" si="6"/>
        <v>10</v>
      </c>
      <c r="P203" s="2" t="str">
        <f t="shared" si="7"/>
        <v>10</v>
      </c>
      <c r="Q203" s="1">
        <v>419.99585249521209</v>
      </c>
    </row>
    <row r="204" spans="1:17" ht="15.75" customHeight="1" x14ac:dyDescent="0.25">
      <c r="A204" s="16" t="s">
        <v>348</v>
      </c>
      <c r="B204" s="17" t="s">
        <v>752</v>
      </c>
      <c r="C204" s="16">
        <v>74016</v>
      </c>
      <c r="D204" s="18" t="s">
        <v>753</v>
      </c>
      <c r="E204" s="19"/>
      <c r="F204" s="20">
        <v>46.939300000000003</v>
      </c>
      <c r="G204" s="21">
        <v>13974</v>
      </c>
      <c r="H204" s="21">
        <v>13114</v>
      </c>
      <c r="I204" s="17" t="s">
        <v>353</v>
      </c>
      <c r="J204" s="21">
        <v>36</v>
      </c>
      <c r="K204" s="17">
        <v>1</v>
      </c>
      <c r="L204" s="16">
        <v>0</v>
      </c>
      <c r="M204" s="16">
        <v>1</v>
      </c>
      <c r="N204" s="16">
        <v>2</v>
      </c>
      <c r="O204" s="2" t="str">
        <f t="shared" si="6"/>
        <v>10</v>
      </c>
      <c r="P204" s="2" t="str">
        <f t="shared" si="7"/>
        <v>10</v>
      </c>
      <c r="Q204" s="1">
        <v>279.3820956000622</v>
      </c>
    </row>
    <row r="205" spans="1:17" ht="15.75" customHeight="1" x14ac:dyDescent="0.25">
      <c r="A205" s="16" t="s">
        <v>348</v>
      </c>
      <c r="B205" s="17" t="s">
        <v>754</v>
      </c>
      <c r="C205" s="16">
        <v>71051</v>
      </c>
      <c r="D205" s="23" t="s">
        <v>755</v>
      </c>
      <c r="E205" s="19"/>
      <c r="F205" s="20">
        <v>336.30459999999999</v>
      </c>
      <c r="G205" s="21">
        <v>54906</v>
      </c>
      <c r="H205" s="21">
        <v>50284</v>
      </c>
      <c r="I205" s="17" t="s">
        <v>353</v>
      </c>
      <c r="J205" s="21">
        <v>86</v>
      </c>
      <c r="K205" s="17">
        <v>0</v>
      </c>
      <c r="L205" s="16">
        <v>0</v>
      </c>
      <c r="M205" s="16">
        <v>0</v>
      </c>
      <c r="N205" s="16">
        <v>2</v>
      </c>
      <c r="O205" s="2" t="str">
        <f t="shared" si="6"/>
        <v>10</v>
      </c>
      <c r="P205" s="2" t="str">
        <f t="shared" si="7"/>
        <v>30</v>
      </c>
      <c r="Q205" s="1">
        <v>149.51921561584351</v>
      </c>
    </row>
    <row r="206" spans="1:17" ht="15.75" customHeight="1" x14ac:dyDescent="0.25">
      <c r="A206" s="16" t="s">
        <v>348</v>
      </c>
      <c r="B206" s="17" t="s">
        <v>756</v>
      </c>
      <c r="C206" s="16">
        <v>74017</v>
      </c>
      <c r="D206" s="18" t="s">
        <v>757</v>
      </c>
      <c r="E206" s="19"/>
      <c r="F206" s="20">
        <v>67.078999999999994</v>
      </c>
      <c r="G206" s="21">
        <v>19620</v>
      </c>
      <c r="H206" s="21">
        <v>18439</v>
      </c>
      <c r="I206" s="17" t="s">
        <v>353</v>
      </c>
      <c r="J206" s="21">
        <v>108</v>
      </c>
      <c r="K206" s="17">
        <v>0</v>
      </c>
      <c r="L206" s="16">
        <v>0</v>
      </c>
      <c r="M206" s="16">
        <v>0</v>
      </c>
      <c r="N206" s="16">
        <v>2</v>
      </c>
      <c r="O206" s="2" t="str">
        <f t="shared" si="6"/>
        <v>10</v>
      </c>
      <c r="P206" s="2" t="str">
        <f t="shared" si="7"/>
        <v>10</v>
      </c>
      <c r="Q206" s="1">
        <v>274.88483728141449</v>
      </c>
    </row>
    <row r="207" spans="1:17" ht="15.75" customHeight="1" x14ac:dyDescent="0.25">
      <c r="A207" s="16" t="s">
        <v>348</v>
      </c>
      <c r="B207" s="17" t="s">
        <v>758</v>
      </c>
      <c r="C207" s="16">
        <v>75067</v>
      </c>
      <c r="D207" s="18" t="s">
        <v>759</v>
      </c>
      <c r="E207" s="19"/>
      <c r="F207" s="20">
        <v>13.0223</v>
      </c>
      <c r="G207" s="21">
        <v>1503</v>
      </c>
      <c r="H207" s="21">
        <v>1443</v>
      </c>
      <c r="I207" s="17" t="s">
        <v>353</v>
      </c>
      <c r="J207" s="21">
        <v>78</v>
      </c>
      <c r="K207" s="17">
        <v>0</v>
      </c>
      <c r="L207" s="16">
        <v>0</v>
      </c>
      <c r="M207" s="16">
        <v>0</v>
      </c>
      <c r="N207" s="16">
        <v>2</v>
      </c>
      <c r="O207" s="2" t="str">
        <f t="shared" si="6"/>
        <v>10</v>
      </c>
      <c r="P207" s="2" t="str">
        <f t="shared" si="7"/>
        <v>10</v>
      </c>
      <c r="Q207" s="1">
        <v>110.80991837079472</v>
      </c>
    </row>
    <row r="208" spans="1:17" ht="15.75" customHeight="1" x14ac:dyDescent="0.25">
      <c r="A208" s="16" t="s">
        <v>348</v>
      </c>
      <c r="B208" s="17" t="s">
        <v>760</v>
      </c>
      <c r="C208" s="16">
        <v>72040</v>
      </c>
      <c r="D208" s="23" t="s">
        <v>761</v>
      </c>
      <c r="E208" s="19"/>
      <c r="F208" s="20">
        <v>56.793100000000003</v>
      </c>
      <c r="G208" s="21">
        <v>9713</v>
      </c>
      <c r="H208" s="21">
        <v>9651</v>
      </c>
      <c r="I208" s="17" t="s">
        <v>356</v>
      </c>
      <c r="J208" s="21">
        <v>183</v>
      </c>
      <c r="K208" s="17">
        <v>0</v>
      </c>
      <c r="L208" s="16">
        <v>0</v>
      </c>
      <c r="M208" s="16">
        <v>0</v>
      </c>
      <c r="N208" s="16">
        <v>2</v>
      </c>
      <c r="O208" s="2" t="str">
        <f t="shared" si="6"/>
        <v>10</v>
      </c>
      <c r="P208" s="2" t="str">
        <f t="shared" si="7"/>
        <v>10</v>
      </c>
      <c r="Q208" s="1">
        <v>169.93261505358925</v>
      </c>
    </row>
    <row r="209" spans="1:17" ht="15.75" customHeight="1" x14ac:dyDescent="0.25">
      <c r="A209" s="16" t="s">
        <v>348</v>
      </c>
      <c r="B209" s="17" t="s">
        <v>762</v>
      </c>
      <c r="C209" s="16">
        <v>75070</v>
      </c>
      <c r="D209" s="18" t="s">
        <v>763</v>
      </c>
      <c r="E209" s="19"/>
      <c r="F209" s="20">
        <v>27.638999999999999</v>
      </c>
      <c r="G209" s="21">
        <v>5902</v>
      </c>
      <c r="H209" s="21">
        <v>5687</v>
      </c>
      <c r="I209" s="17" t="s">
        <v>353</v>
      </c>
      <c r="J209" s="21">
        <v>75</v>
      </c>
      <c r="K209" s="17">
        <v>0</v>
      </c>
      <c r="L209" s="16">
        <v>0</v>
      </c>
      <c r="M209" s="16">
        <v>1</v>
      </c>
      <c r="N209" s="16">
        <v>2</v>
      </c>
      <c r="O209" s="2" t="str">
        <f t="shared" si="6"/>
        <v>10</v>
      </c>
      <c r="P209" s="2" t="str">
        <f t="shared" si="7"/>
        <v>10</v>
      </c>
      <c r="Q209" s="1">
        <v>205.7599768443142</v>
      </c>
    </row>
    <row r="210" spans="1:17" ht="15.75" customHeight="1" x14ac:dyDescent="0.25">
      <c r="A210" s="16" t="s">
        <v>348</v>
      </c>
      <c r="B210" s="17" t="s">
        <v>764</v>
      </c>
      <c r="C210" s="16">
        <v>75072</v>
      </c>
      <c r="D210" s="18" t="s">
        <v>765</v>
      </c>
      <c r="E210" s="19"/>
      <c r="F210" s="20">
        <v>26.823899999999998</v>
      </c>
      <c r="G210" s="21">
        <v>3032</v>
      </c>
      <c r="H210" s="21">
        <v>2877</v>
      </c>
      <c r="I210" s="17" t="s">
        <v>353</v>
      </c>
      <c r="J210" s="21">
        <v>25</v>
      </c>
      <c r="K210" s="17">
        <v>1</v>
      </c>
      <c r="L210" s="16">
        <v>0</v>
      </c>
      <c r="M210" s="16">
        <v>1</v>
      </c>
      <c r="N210" s="16">
        <v>3</v>
      </c>
      <c r="O210" s="2" t="str">
        <f t="shared" si="6"/>
        <v>15</v>
      </c>
      <c r="P210" s="2" t="str">
        <f t="shared" si="7"/>
        <v>10</v>
      </c>
      <c r="Q210" s="1">
        <v>107.25509713352645</v>
      </c>
    </row>
    <row r="211" spans="1:17" ht="15.75" customHeight="1" x14ac:dyDescent="0.25">
      <c r="A211" s="16" t="s">
        <v>348</v>
      </c>
      <c r="B211" s="17" t="s">
        <v>766</v>
      </c>
      <c r="C211" s="16">
        <v>71052</v>
      </c>
      <c r="D211" s="18" t="s">
        <v>767</v>
      </c>
      <c r="E211" s="19"/>
      <c r="F211" s="20">
        <v>116.1326</v>
      </c>
      <c r="G211" s="21">
        <v>2096</v>
      </c>
      <c r="H211" s="21">
        <v>1832</v>
      </c>
      <c r="I211" s="17" t="s">
        <v>356</v>
      </c>
      <c r="J211" s="21">
        <v>794</v>
      </c>
      <c r="K211" s="17">
        <v>0</v>
      </c>
      <c r="L211" s="16">
        <v>0</v>
      </c>
      <c r="M211" s="16">
        <v>0</v>
      </c>
      <c r="N211" s="16">
        <v>3</v>
      </c>
      <c r="O211" s="2" t="str">
        <f t="shared" si="6"/>
        <v>15</v>
      </c>
      <c r="P211" s="2" t="str">
        <f t="shared" si="7"/>
        <v>20</v>
      </c>
      <c r="Q211" s="1">
        <v>15.775070910321478</v>
      </c>
    </row>
    <row r="212" spans="1:17" ht="15.75" customHeight="1" x14ac:dyDescent="0.25">
      <c r="A212" s="16" t="s">
        <v>348</v>
      </c>
      <c r="B212" s="17" t="s">
        <v>768</v>
      </c>
      <c r="C212" s="16">
        <v>72041</v>
      </c>
      <c r="D212" s="18" t="s">
        <v>769</v>
      </c>
      <c r="E212" s="19"/>
      <c r="F212" s="20">
        <v>144.85210000000001</v>
      </c>
      <c r="G212" s="21">
        <v>26770</v>
      </c>
      <c r="H212" s="21">
        <v>25827</v>
      </c>
      <c r="I212" s="17" t="s">
        <v>356</v>
      </c>
      <c r="J212" s="21">
        <v>489</v>
      </c>
      <c r="K212" s="17">
        <v>0</v>
      </c>
      <c r="L212" s="16">
        <v>0</v>
      </c>
      <c r="M212" s="16">
        <v>0</v>
      </c>
      <c r="N212" s="16">
        <v>2</v>
      </c>
      <c r="O212" s="2" t="str">
        <f t="shared" si="6"/>
        <v>10</v>
      </c>
      <c r="P212" s="2" t="str">
        <f t="shared" si="7"/>
        <v>20</v>
      </c>
      <c r="Q212" s="1">
        <v>178.29910646790759</v>
      </c>
    </row>
    <row r="213" spans="1:17" ht="15.75" customHeight="1" x14ac:dyDescent="0.25">
      <c r="A213" s="16" t="s">
        <v>348</v>
      </c>
      <c r="B213" s="17" t="s">
        <v>770</v>
      </c>
      <c r="C213" s="16">
        <v>73026</v>
      </c>
      <c r="D213" s="18" t="s">
        <v>771</v>
      </c>
      <c r="E213" s="19"/>
      <c r="F213" s="20">
        <v>44.568600000000004</v>
      </c>
      <c r="G213" s="21">
        <v>16501</v>
      </c>
      <c r="H213" s="21">
        <v>15463</v>
      </c>
      <c r="I213" s="17" t="s">
        <v>353</v>
      </c>
      <c r="J213" s="21">
        <v>107</v>
      </c>
      <c r="K213" s="17">
        <v>0</v>
      </c>
      <c r="L213" s="16">
        <v>0</v>
      </c>
      <c r="M213" s="16">
        <v>0</v>
      </c>
      <c r="N213" s="16">
        <v>2</v>
      </c>
      <c r="O213" s="2" t="str">
        <f t="shared" si="6"/>
        <v>10</v>
      </c>
      <c r="P213" s="2" t="str">
        <f t="shared" si="7"/>
        <v>10</v>
      </c>
      <c r="Q213" s="1">
        <v>346.9482999241618</v>
      </c>
    </row>
    <row r="214" spans="1:17" ht="15.75" customHeight="1" x14ac:dyDescent="0.25">
      <c r="A214" s="16" t="s">
        <v>348</v>
      </c>
      <c r="B214" s="17" t="s">
        <v>772</v>
      </c>
      <c r="C214" s="16">
        <v>75073</v>
      </c>
      <c r="D214" s="18" t="s">
        <v>773</v>
      </c>
      <c r="E214" s="19"/>
      <c r="F214" s="20">
        <v>35.330300000000001</v>
      </c>
      <c r="G214" s="21">
        <v>6975</v>
      </c>
      <c r="H214" s="21">
        <v>6689</v>
      </c>
      <c r="I214" s="17" t="s">
        <v>353</v>
      </c>
      <c r="J214" s="21">
        <v>95</v>
      </c>
      <c r="K214" s="17">
        <v>0</v>
      </c>
      <c r="L214" s="16">
        <v>0</v>
      </c>
      <c r="M214" s="16">
        <v>0</v>
      </c>
      <c r="N214" s="16">
        <v>2</v>
      </c>
      <c r="O214" s="2" t="str">
        <f t="shared" si="6"/>
        <v>10</v>
      </c>
      <c r="P214" s="2" t="str">
        <f t="shared" si="7"/>
        <v>10</v>
      </c>
      <c r="Q214" s="1">
        <v>189.32757434836387</v>
      </c>
    </row>
    <row r="215" spans="1:17" ht="15.75" customHeight="1" x14ac:dyDescent="0.25">
      <c r="A215" s="16" t="s">
        <v>348</v>
      </c>
      <c r="B215" s="17" t="s">
        <v>774</v>
      </c>
      <c r="C215" s="16">
        <v>75074</v>
      </c>
      <c r="D215" s="18" t="s">
        <v>775</v>
      </c>
      <c r="E215" s="19"/>
      <c r="F215" s="20">
        <v>8.7759</v>
      </c>
      <c r="G215" s="21">
        <v>1923</v>
      </c>
      <c r="H215" s="21">
        <v>1825</v>
      </c>
      <c r="I215" s="17" t="s">
        <v>353</v>
      </c>
      <c r="J215" s="21">
        <v>74</v>
      </c>
      <c r="K215" s="17">
        <v>0</v>
      </c>
      <c r="L215" s="16">
        <v>0</v>
      </c>
      <c r="M215" s="16">
        <v>1</v>
      </c>
      <c r="N215" s="16">
        <v>3</v>
      </c>
      <c r="O215" s="2" t="str">
        <f t="shared" si="6"/>
        <v>15</v>
      </c>
      <c r="P215" s="2" t="str">
        <f t="shared" si="7"/>
        <v>10</v>
      </c>
      <c r="Q215" s="1">
        <v>207.95587916908806</v>
      </c>
    </row>
    <row r="216" spans="1:17" ht="15.75" customHeight="1" x14ac:dyDescent="0.25">
      <c r="A216" s="16" t="s">
        <v>348</v>
      </c>
      <c r="B216" s="17" t="s">
        <v>776</v>
      </c>
      <c r="C216" s="16">
        <v>71053</v>
      </c>
      <c r="D216" s="23" t="s">
        <v>777</v>
      </c>
      <c r="E216" s="19"/>
      <c r="F216" s="20">
        <v>143.35409999999999</v>
      </c>
      <c r="G216" s="21">
        <v>4069</v>
      </c>
      <c r="H216" s="21">
        <v>3759</v>
      </c>
      <c r="I216" s="17" t="s">
        <v>353</v>
      </c>
      <c r="J216" s="21">
        <v>270</v>
      </c>
      <c r="K216" s="17">
        <v>1</v>
      </c>
      <c r="L216" s="16">
        <v>0</v>
      </c>
      <c r="M216" s="16">
        <v>1</v>
      </c>
      <c r="N216" s="16">
        <v>3</v>
      </c>
      <c r="O216" s="2" t="str">
        <f t="shared" si="6"/>
        <v>15</v>
      </c>
      <c r="P216" s="2" t="str">
        <f t="shared" si="7"/>
        <v>20</v>
      </c>
      <c r="Q216" s="1">
        <v>26.221782285961826</v>
      </c>
    </row>
    <row r="217" spans="1:17" ht="15.75" customHeight="1" x14ac:dyDescent="0.25">
      <c r="A217" s="16" t="s">
        <v>348</v>
      </c>
      <c r="B217" s="17" t="s">
        <v>778</v>
      </c>
      <c r="C217" s="16">
        <v>75075</v>
      </c>
      <c r="D217" s="18" t="s">
        <v>779</v>
      </c>
      <c r="E217" s="19"/>
      <c r="F217" s="20">
        <v>5.3305999999999996</v>
      </c>
      <c r="G217" s="21">
        <v>4065</v>
      </c>
      <c r="H217" s="21">
        <v>3923</v>
      </c>
      <c r="I217" s="17" t="s">
        <v>353</v>
      </c>
      <c r="J217" s="21">
        <v>75</v>
      </c>
      <c r="K217" s="17">
        <v>0</v>
      </c>
      <c r="L217" s="16">
        <v>0</v>
      </c>
      <c r="M217" s="16">
        <v>0</v>
      </c>
      <c r="N217" s="16">
        <v>3</v>
      </c>
      <c r="O217" s="2" t="str">
        <f t="shared" si="6"/>
        <v>15</v>
      </c>
      <c r="P217" s="2" t="str">
        <f t="shared" si="7"/>
        <v>10</v>
      </c>
      <c r="Q217" s="1">
        <v>735.93966908040375</v>
      </c>
    </row>
    <row r="218" spans="1:17" ht="15.75" customHeight="1" x14ac:dyDescent="0.25">
      <c r="A218" s="16" t="s">
        <v>348</v>
      </c>
      <c r="B218" s="17" t="s">
        <v>780</v>
      </c>
      <c r="C218" s="16">
        <v>75076</v>
      </c>
      <c r="D218" s="18" t="s">
        <v>781</v>
      </c>
      <c r="E218" s="19"/>
      <c r="F218" s="20">
        <v>30.455100000000002</v>
      </c>
      <c r="G218" s="21">
        <v>5542</v>
      </c>
      <c r="H218" s="21">
        <v>5254</v>
      </c>
      <c r="I218" s="17" t="s">
        <v>353</v>
      </c>
      <c r="J218" s="21">
        <v>89</v>
      </c>
      <c r="K218" s="17">
        <v>0</v>
      </c>
      <c r="L218" s="16">
        <v>0</v>
      </c>
      <c r="M218" s="16">
        <v>0</v>
      </c>
      <c r="N218" s="16">
        <v>2</v>
      </c>
      <c r="O218" s="2" t="str">
        <f t="shared" si="6"/>
        <v>10</v>
      </c>
      <c r="P218" s="2" t="str">
        <f t="shared" si="7"/>
        <v>10</v>
      </c>
      <c r="Q218" s="1">
        <v>172.51626164419093</v>
      </c>
    </row>
    <row r="219" spans="1:17" ht="15.75" customHeight="1" x14ac:dyDescent="0.25">
      <c r="A219" s="16" t="s">
        <v>348</v>
      </c>
      <c r="B219" s="17" t="s">
        <v>782</v>
      </c>
      <c r="C219" s="16">
        <v>75077</v>
      </c>
      <c r="D219" s="18" t="s">
        <v>783</v>
      </c>
      <c r="E219" s="19"/>
      <c r="F219" s="20">
        <v>25.095300000000002</v>
      </c>
      <c r="G219" s="21">
        <v>4807</v>
      </c>
      <c r="H219" s="21">
        <v>4560</v>
      </c>
      <c r="I219" s="17" t="s">
        <v>353</v>
      </c>
      <c r="J219" s="21">
        <v>131</v>
      </c>
      <c r="K219" s="17">
        <v>0</v>
      </c>
      <c r="L219" s="16">
        <v>0</v>
      </c>
      <c r="M219" s="16">
        <v>1</v>
      </c>
      <c r="N219" s="16">
        <v>2</v>
      </c>
      <c r="O219" s="2" t="str">
        <f t="shared" si="6"/>
        <v>10</v>
      </c>
      <c r="P219" s="2" t="str">
        <f t="shared" si="7"/>
        <v>10</v>
      </c>
      <c r="Q219" s="1">
        <v>181.70733165174354</v>
      </c>
    </row>
    <row r="220" spans="1:17" ht="15.75" customHeight="1" x14ac:dyDescent="0.25">
      <c r="A220" s="16" t="s">
        <v>348</v>
      </c>
      <c r="B220" s="17" t="s">
        <v>784</v>
      </c>
      <c r="C220" s="16">
        <v>110008</v>
      </c>
      <c r="D220" s="18" t="s">
        <v>785</v>
      </c>
      <c r="E220" s="19"/>
      <c r="F220" s="20">
        <v>184.0052</v>
      </c>
      <c r="G220" s="21">
        <v>6755</v>
      </c>
      <c r="H220" s="21">
        <v>6115</v>
      </c>
      <c r="I220" s="17" t="s">
        <v>356</v>
      </c>
      <c r="J220" s="21">
        <v>435</v>
      </c>
      <c r="K220" s="17">
        <v>0</v>
      </c>
      <c r="L220" s="16">
        <v>0</v>
      </c>
      <c r="M220" s="16">
        <v>0</v>
      </c>
      <c r="N220" s="16">
        <v>2</v>
      </c>
      <c r="O220" s="2" t="str">
        <f t="shared" si="6"/>
        <v>10</v>
      </c>
      <c r="P220" s="2" t="str">
        <f t="shared" si="7"/>
        <v>20</v>
      </c>
      <c r="Q220" s="1">
        <v>33.232756465578149</v>
      </c>
    </row>
    <row r="221" spans="1:17" ht="15.75" customHeight="1" x14ac:dyDescent="0.25">
      <c r="A221" s="16" t="s">
        <v>348</v>
      </c>
      <c r="B221" s="17" t="s">
        <v>786</v>
      </c>
      <c r="C221" s="16">
        <v>75078</v>
      </c>
      <c r="D221" s="18" t="s">
        <v>787</v>
      </c>
      <c r="E221" s="19"/>
      <c r="F221" s="20">
        <v>12.4246</v>
      </c>
      <c r="G221" s="21">
        <v>3742</v>
      </c>
      <c r="H221" s="21">
        <v>3491</v>
      </c>
      <c r="I221" s="17" t="s">
        <v>353</v>
      </c>
      <c r="J221" s="21">
        <v>96</v>
      </c>
      <c r="K221" s="17">
        <v>0</v>
      </c>
      <c r="L221" s="16">
        <v>0</v>
      </c>
      <c r="M221" s="16">
        <v>1</v>
      </c>
      <c r="N221" s="16">
        <v>2</v>
      </c>
      <c r="O221" s="2" t="str">
        <f t="shared" si="6"/>
        <v>10</v>
      </c>
      <c r="P221" s="2" t="str">
        <f t="shared" si="7"/>
        <v>10</v>
      </c>
      <c r="Q221" s="1">
        <v>280.9748402363054</v>
      </c>
    </row>
    <row r="222" spans="1:17" ht="15.75" customHeight="1" x14ac:dyDescent="0.25">
      <c r="A222" s="16" t="s">
        <v>348</v>
      </c>
      <c r="B222" s="17" t="s">
        <v>788</v>
      </c>
      <c r="C222" s="16">
        <v>75079</v>
      </c>
      <c r="D222" s="18" t="s">
        <v>789</v>
      </c>
      <c r="E222" s="19"/>
      <c r="F222" s="20">
        <v>31.374099999999999</v>
      </c>
      <c r="G222" s="21">
        <v>14482</v>
      </c>
      <c r="H222" s="21">
        <v>13477</v>
      </c>
      <c r="I222" s="17" t="s">
        <v>353</v>
      </c>
      <c r="J222" s="21">
        <v>48</v>
      </c>
      <c r="K222" s="17">
        <v>1</v>
      </c>
      <c r="L222" s="16">
        <v>0</v>
      </c>
      <c r="M222" s="16">
        <v>1</v>
      </c>
      <c r="N222" s="16">
        <v>2</v>
      </c>
      <c r="O222" s="2" t="str">
        <f t="shared" si="6"/>
        <v>10</v>
      </c>
      <c r="P222" s="2" t="str">
        <f t="shared" si="7"/>
        <v>10</v>
      </c>
      <c r="Q222" s="1">
        <v>429.55813871951705</v>
      </c>
    </row>
    <row r="223" spans="1:17" ht="15.75" customHeight="1" x14ac:dyDescent="0.25">
      <c r="A223" s="16" t="s">
        <v>348</v>
      </c>
      <c r="B223" s="17" t="s">
        <v>790</v>
      </c>
      <c r="C223" s="16">
        <v>73029</v>
      </c>
      <c r="D223" s="18" t="s">
        <v>791</v>
      </c>
      <c r="E223" s="19"/>
      <c r="F223" s="20">
        <v>67.319999999999993</v>
      </c>
      <c r="G223" s="21">
        <v>14194</v>
      </c>
      <c r="H223" s="21">
        <v>13191</v>
      </c>
      <c r="I223" s="17" t="s">
        <v>353</v>
      </c>
      <c r="J223" s="21">
        <v>115</v>
      </c>
      <c r="K223" s="17">
        <v>0</v>
      </c>
      <c r="L223" s="16">
        <v>0</v>
      </c>
      <c r="M223" s="16">
        <v>1</v>
      </c>
      <c r="N223" s="16">
        <v>2</v>
      </c>
      <c r="O223" s="2" t="str">
        <f t="shared" si="6"/>
        <v>10</v>
      </c>
      <c r="P223" s="2" t="str">
        <f t="shared" si="7"/>
        <v>10</v>
      </c>
      <c r="Q223" s="1">
        <v>195.94474153297685</v>
      </c>
    </row>
    <row r="224" spans="1:17" ht="15.75" customHeight="1" x14ac:dyDescent="0.25">
      <c r="A224" s="16" t="s">
        <v>348</v>
      </c>
      <c r="B224" s="17" t="s">
        <v>792</v>
      </c>
      <c r="C224" s="16">
        <v>75080</v>
      </c>
      <c r="D224" s="18" t="s">
        <v>297</v>
      </c>
      <c r="E224" s="19"/>
      <c r="F224" s="20">
        <v>16.764500000000002</v>
      </c>
      <c r="G224" s="21">
        <v>2426</v>
      </c>
      <c r="H224" s="21">
        <v>2171</v>
      </c>
      <c r="I224" s="17" t="s">
        <v>353</v>
      </c>
      <c r="J224" s="21">
        <v>75</v>
      </c>
      <c r="K224" s="17">
        <v>0</v>
      </c>
      <c r="L224" s="16">
        <v>0</v>
      </c>
      <c r="M224" s="16">
        <v>0</v>
      </c>
      <c r="N224" s="16">
        <v>3</v>
      </c>
      <c r="O224" s="2" t="str">
        <f t="shared" si="6"/>
        <v>15</v>
      </c>
      <c r="P224" s="2" t="str">
        <f t="shared" si="7"/>
        <v>10</v>
      </c>
      <c r="Q224" s="1">
        <v>129.49983596289778</v>
      </c>
    </row>
    <row r="225" spans="1:17" ht="15.75" customHeight="1" x14ac:dyDescent="0.25">
      <c r="A225" s="16" t="s">
        <v>348</v>
      </c>
      <c r="B225" s="17" t="s">
        <v>793</v>
      </c>
      <c r="C225" s="16">
        <v>71054</v>
      </c>
      <c r="D225" s="23" t="s">
        <v>794</v>
      </c>
      <c r="E225" s="19"/>
      <c r="F225" s="20">
        <v>33.862900000000003</v>
      </c>
      <c r="G225" s="21">
        <v>5306</v>
      </c>
      <c r="H225" s="21">
        <v>5712</v>
      </c>
      <c r="I225" s="17" t="s">
        <v>353</v>
      </c>
      <c r="J225" s="21">
        <v>107</v>
      </c>
      <c r="K225" s="17">
        <v>0</v>
      </c>
      <c r="L225" s="16">
        <v>0</v>
      </c>
      <c r="M225" s="16">
        <v>0</v>
      </c>
      <c r="N225" s="16">
        <v>2</v>
      </c>
      <c r="O225" s="2" t="str">
        <f t="shared" si="6"/>
        <v>10</v>
      </c>
      <c r="P225" s="2" t="str">
        <f t="shared" si="7"/>
        <v>10</v>
      </c>
      <c r="Q225" s="1">
        <v>168.68017801192454</v>
      </c>
    </row>
    <row r="226" spans="1:17" ht="15.75" customHeight="1" x14ac:dyDescent="0.25">
      <c r="A226" s="16" t="s">
        <v>348</v>
      </c>
      <c r="B226" s="17" t="s">
        <v>795</v>
      </c>
      <c r="C226" s="16">
        <v>71055</v>
      </c>
      <c r="D226" s="23" t="s">
        <v>796</v>
      </c>
      <c r="E226" s="19"/>
      <c r="F226" s="20">
        <v>33.812199999999997</v>
      </c>
      <c r="G226" s="21">
        <v>5022</v>
      </c>
      <c r="H226" s="21">
        <v>5220</v>
      </c>
      <c r="I226" s="17" t="s">
        <v>353</v>
      </c>
      <c r="J226" s="21">
        <v>154</v>
      </c>
      <c r="K226" s="17">
        <v>0</v>
      </c>
      <c r="L226" s="16">
        <v>0</v>
      </c>
      <c r="M226" s="16">
        <v>0</v>
      </c>
      <c r="N226" s="16">
        <v>3</v>
      </c>
      <c r="O226" s="2" t="str">
        <f t="shared" si="6"/>
        <v>15</v>
      </c>
      <c r="P226" s="2" t="str">
        <f t="shared" si="7"/>
        <v>10</v>
      </c>
      <c r="Q226" s="1">
        <v>154.38214608928141</v>
      </c>
    </row>
    <row r="227" spans="1:17" ht="15.75" customHeight="1" x14ac:dyDescent="0.25">
      <c r="A227" s="16" t="s">
        <v>348</v>
      </c>
      <c r="B227" s="17" t="s">
        <v>797</v>
      </c>
      <c r="C227" s="16">
        <v>75081</v>
      </c>
      <c r="D227" s="18" t="s">
        <v>798</v>
      </c>
      <c r="E227" s="19"/>
      <c r="F227" s="20">
        <v>36.4054</v>
      </c>
      <c r="G227" s="21">
        <v>4509</v>
      </c>
      <c r="H227" s="21">
        <v>4162</v>
      </c>
      <c r="I227" s="17" t="s">
        <v>353</v>
      </c>
      <c r="J227" s="21">
        <v>106</v>
      </c>
      <c r="K227" s="17">
        <v>0</v>
      </c>
      <c r="L227" s="16">
        <v>0</v>
      </c>
      <c r="M227" s="16">
        <v>0</v>
      </c>
      <c r="N227" s="16">
        <v>3</v>
      </c>
      <c r="O227" s="2" t="str">
        <f t="shared" si="6"/>
        <v>15</v>
      </c>
      <c r="P227" s="2" t="str">
        <f t="shared" si="7"/>
        <v>10</v>
      </c>
      <c r="Q227" s="1">
        <v>114.3236992314327</v>
      </c>
    </row>
    <row r="228" spans="1:17" ht="15.75" customHeight="1" x14ac:dyDescent="0.25">
      <c r="A228" s="16" t="s">
        <v>348</v>
      </c>
      <c r="B228" s="17" t="s">
        <v>799</v>
      </c>
      <c r="C228" s="16">
        <v>75082</v>
      </c>
      <c r="D228" s="18" t="s">
        <v>800</v>
      </c>
      <c r="E228" s="19"/>
      <c r="F228" s="20">
        <v>8.9883000000000006</v>
      </c>
      <c r="G228" s="21">
        <v>1698</v>
      </c>
      <c r="H228" s="21">
        <v>1569</v>
      </c>
      <c r="I228" s="17" t="s">
        <v>353</v>
      </c>
      <c r="J228" s="21">
        <v>105</v>
      </c>
      <c r="K228" s="17">
        <v>0</v>
      </c>
      <c r="L228" s="16">
        <v>0</v>
      </c>
      <c r="M228" s="16">
        <v>1</v>
      </c>
      <c r="N228" s="16">
        <v>2</v>
      </c>
      <c r="O228" s="2" t="str">
        <f t="shared" si="6"/>
        <v>10</v>
      </c>
      <c r="P228" s="2" t="str">
        <f t="shared" si="7"/>
        <v>10</v>
      </c>
      <c r="Q228" s="1">
        <v>174.56026167350888</v>
      </c>
    </row>
    <row r="229" spans="1:17" ht="15.75" customHeight="1" x14ac:dyDescent="0.25">
      <c r="A229" s="16" t="s">
        <v>348</v>
      </c>
      <c r="B229" s="17" t="s">
        <v>801</v>
      </c>
      <c r="C229" s="16">
        <v>75083</v>
      </c>
      <c r="D229" s="18" t="s">
        <v>802</v>
      </c>
      <c r="E229" s="19"/>
      <c r="F229" s="20">
        <v>20.782900000000001</v>
      </c>
      <c r="G229" s="21">
        <v>14849</v>
      </c>
      <c r="H229" s="21">
        <v>14725</v>
      </c>
      <c r="I229" s="17" t="s">
        <v>353</v>
      </c>
      <c r="J229" s="21">
        <v>52</v>
      </c>
      <c r="K229" s="17">
        <v>0</v>
      </c>
      <c r="L229" s="16">
        <v>0</v>
      </c>
      <c r="M229" s="16">
        <v>1</v>
      </c>
      <c r="N229" s="16">
        <v>2</v>
      </c>
      <c r="O229" s="2" t="str">
        <f t="shared" si="6"/>
        <v>10</v>
      </c>
      <c r="P229" s="2" t="str">
        <f t="shared" si="7"/>
        <v>10</v>
      </c>
      <c r="Q229" s="1">
        <v>708.51517353208646</v>
      </c>
    </row>
    <row r="230" spans="1:17" ht="15.75" customHeight="1" x14ac:dyDescent="0.25">
      <c r="A230" s="16" t="s">
        <v>348</v>
      </c>
      <c r="B230" s="17" t="s">
        <v>803</v>
      </c>
      <c r="C230" s="16">
        <v>73027</v>
      </c>
      <c r="D230" s="24" t="s">
        <v>804</v>
      </c>
      <c r="E230" s="19"/>
      <c r="F230" s="20">
        <v>249.85820000000001</v>
      </c>
      <c r="G230" s="21">
        <v>200154</v>
      </c>
      <c r="H230" s="21">
        <v>190717</v>
      </c>
      <c r="I230" s="17" t="s">
        <v>353</v>
      </c>
      <c r="J230" s="21">
        <v>15</v>
      </c>
      <c r="K230" s="17">
        <v>1</v>
      </c>
      <c r="L230" s="16">
        <v>0</v>
      </c>
      <c r="M230" s="16">
        <v>1</v>
      </c>
      <c r="N230" s="16">
        <v>1</v>
      </c>
      <c r="O230" s="2" t="str">
        <f t="shared" si="6"/>
        <v>5</v>
      </c>
      <c r="P230" s="2" t="str">
        <f t="shared" si="7"/>
        <v>20</v>
      </c>
      <c r="Q230" s="1">
        <v>763.30094429560438</v>
      </c>
    </row>
    <row r="231" spans="1:17" ht="15.75" customHeight="1" x14ac:dyDescent="0.25">
      <c r="A231" s="16" t="s">
        <v>348</v>
      </c>
      <c r="B231" s="17" t="s">
        <v>805</v>
      </c>
      <c r="C231" s="16">
        <v>75084</v>
      </c>
      <c r="D231" s="18" t="s">
        <v>806</v>
      </c>
      <c r="E231" s="19"/>
      <c r="F231" s="20">
        <v>23.6797</v>
      </c>
      <c r="G231" s="21">
        <v>12643</v>
      </c>
      <c r="H231" s="21">
        <v>11328</v>
      </c>
      <c r="I231" s="17" t="s">
        <v>353</v>
      </c>
      <c r="J231" s="21">
        <v>110</v>
      </c>
      <c r="K231" s="17">
        <v>0</v>
      </c>
      <c r="L231" s="16">
        <v>0</v>
      </c>
      <c r="M231" s="16">
        <v>0</v>
      </c>
      <c r="N231" s="16">
        <v>2</v>
      </c>
      <c r="O231" s="2" t="str">
        <f t="shared" si="6"/>
        <v>10</v>
      </c>
      <c r="P231" s="2" t="str">
        <f t="shared" si="7"/>
        <v>10</v>
      </c>
      <c r="Q231" s="1">
        <v>478.38443899204805</v>
      </c>
    </row>
    <row r="232" spans="1:17" ht="15.75" customHeight="1" x14ac:dyDescent="0.25">
      <c r="A232" s="16" t="s">
        <v>348</v>
      </c>
      <c r="B232" s="17" t="s">
        <v>807</v>
      </c>
      <c r="C232" s="16">
        <v>75085</v>
      </c>
      <c r="D232" s="18" t="s">
        <v>808</v>
      </c>
      <c r="E232" s="19"/>
      <c r="F232" s="20">
        <v>22.1311</v>
      </c>
      <c r="G232" s="21">
        <v>12492</v>
      </c>
      <c r="H232" s="21">
        <v>11531</v>
      </c>
      <c r="I232" s="17" t="s">
        <v>353</v>
      </c>
      <c r="J232" s="21">
        <v>58</v>
      </c>
      <c r="K232" s="17">
        <v>1</v>
      </c>
      <c r="L232" s="16">
        <v>0</v>
      </c>
      <c r="M232" s="16">
        <v>1</v>
      </c>
      <c r="N232" s="16">
        <v>2</v>
      </c>
      <c r="O232" s="2" t="str">
        <f t="shared" si="6"/>
        <v>10</v>
      </c>
      <c r="P232" s="2" t="str">
        <f t="shared" si="7"/>
        <v>10</v>
      </c>
      <c r="Q232" s="1">
        <v>521.03148962319995</v>
      </c>
    </row>
    <row r="233" spans="1:17" ht="15.75" customHeight="1" x14ac:dyDescent="0.25">
      <c r="A233" s="16" t="s">
        <v>348</v>
      </c>
      <c r="B233" s="17" t="s">
        <v>809</v>
      </c>
      <c r="C233" s="16">
        <v>72043</v>
      </c>
      <c r="D233" s="18" t="s">
        <v>810</v>
      </c>
      <c r="E233" s="19"/>
      <c r="F233" s="20">
        <v>69.229399999999998</v>
      </c>
      <c r="G233" s="21">
        <v>26986</v>
      </c>
      <c r="H233" s="21">
        <v>26245</v>
      </c>
      <c r="I233" s="17" t="s">
        <v>356</v>
      </c>
      <c r="J233" s="21">
        <v>190</v>
      </c>
      <c r="K233" s="17">
        <v>0</v>
      </c>
      <c r="L233" s="16">
        <v>0</v>
      </c>
      <c r="M233" s="16">
        <v>0</v>
      </c>
      <c r="N233" s="16">
        <v>2</v>
      </c>
      <c r="O233" s="2" t="str">
        <f t="shared" si="6"/>
        <v>10</v>
      </c>
      <c r="P233" s="2" t="str">
        <f t="shared" si="7"/>
        <v>10</v>
      </c>
      <c r="Q233" s="1">
        <v>379.10194223841319</v>
      </c>
    </row>
    <row r="234" spans="1:17" ht="15.75" customHeight="1" x14ac:dyDescent="0.25">
      <c r="A234" s="16" t="s">
        <v>348</v>
      </c>
      <c r="B234" s="17" t="s">
        <v>811</v>
      </c>
      <c r="C234" s="16">
        <v>75086</v>
      </c>
      <c r="D234" s="18" t="s">
        <v>812</v>
      </c>
      <c r="E234" s="19"/>
      <c r="F234" s="20">
        <v>7.7107000000000001</v>
      </c>
      <c r="G234" s="21">
        <v>2931</v>
      </c>
      <c r="H234" s="21">
        <v>2778</v>
      </c>
      <c r="I234" s="17" t="s">
        <v>353</v>
      </c>
      <c r="J234" s="21">
        <v>128</v>
      </c>
      <c r="K234" s="17">
        <v>1</v>
      </c>
      <c r="L234" s="16">
        <v>0</v>
      </c>
      <c r="M234" s="16">
        <v>1</v>
      </c>
      <c r="N234" s="16">
        <v>2</v>
      </c>
      <c r="O234" s="2" t="str">
        <f t="shared" si="6"/>
        <v>10</v>
      </c>
      <c r="P234" s="2" t="str">
        <f t="shared" si="7"/>
        <v>10</v>
      </c>
      <c r="Q234" s="1">
        <v>360.27857392973402</v>
      </c>
    </row>
    <row r="235" spans="1:17" ht="15.75" customHeight="1" x14ac:dyDescent="0.25">
      <c r="A235" s="16" t="s">
        <v>348</v>
      </c>
      <c r="B235" s="17" t="s">
        <v>813</v>
      </c>
      <c r="C235" s="16">
        <v>74018</v>
      </c>
      <c r="D235" s="18" t="s">
        <v>814</v>
      </c>
      <c r="E235" s="19"/>
      <c r="F235" s="20">
        <v>32.478999999999999</v>
      </c>
      <c r="G235" s="21">
        <v>5461</v>
      </c>
      <c r="H235" s="21">
        <v>5205</v>
      </c>
      <c r="I235" s="17" t="s">
        <v>353</v>
      </c>
      <c r="J235" s="21">
        <v>28</v>
      </c>
      <c r="K235" s="17">
        <v>1</v>
      </c>
      <c r="L235" s="16">
        <v>0</v>
      </c>
      <c r="M235" s="16">
        <v>1</v>
      </c>
      <c r="N235" s="16">
        <v>3</v>
      </c>
      <c r="O235" s="2" t="str">
        <f t="shared" si="6"/>
        <v>15</v>
      </c>
      <c r="P235" s="2" t="str">
        <f t="shared" si="7"/>
        <v>10</v>
      </c>
      <c r="Q235" s="1">
        <v>160.25739708734875</v>
      </c>
    </row>
    <row r="236" spans="1:17" ht="15.75" customHeight="1" x14ac:dyDescent="0.25">
      <c r="A236" s="16" t="s">
        <v>348</v>
      </c>
      <c r="B236" s="17" t="s">
        <v>815</v>
      </c>
      <c r="C236" s="16">
        <v>72044</v>
      </c>
      <c r="D236" s="18" t="s">
        <v>816</v>
      </c>
      <c r="E236" s="19"/>
      <c r="F236" s="20">
        <v>75.350200000000001</v>
      </c>
      <c r="G236" s="21">
        <v>8551</v>
      </c>
      <c r="H236" s="21">
        <v>8096</v>
      </c>
      <c r="I236" s="17" t="s">
        <v>356</v>
      </c>
      <c r="J236" s="21">
        <v>369</v>
      </c>
      <c r="K236" s="17">
        <v>0</v>
      </c>
      <c r="L236" s="16">
        <v>0</v>
      </c>
      <c r="M236" s="16">
        <v>0</v>
      </c>
      <c r="N236" s="16">
        <v>2</v>
      </c>
      <c r="O236" s="2" t="str">
        <f t="shared" si="6"/>
        <v>10</v>
      </c>
      <c r="P236" s="2" t="str">
        <f t="shared" si="7"/>
        <v>10</v>
      </c>
      <c r="Q236" s="1">
        <v>107.44497028541397</v>
      </c>
    </row>
    <row r="237" spans="1:17" ht="15.75" customHeight="1" x14ac:dyDescent="0.25">
      <c r="A237" s="16" t="s">
        <v>348</v>
      </c>
      <c r="B237" s="17" t="s">
        <v>817</v>
      </c>
      <c r="C237" s="16">
        <v>74019</v>
      </c>
      <c r="D237" s="18" t="s">
        <v>818</v>
      </c>
      <c r="E237" s="19"/>
      <c r="F237" s="20">
        <v>55.764499999999998</v>
      </c>
      <c r="G237" s="21">
        <v>10703</v>
      </c>
      <c r="H237" s="21">
        <v>10206</v>
      </c>
      <c r="I237" s="17" t="s">
        <v>353</v>
      </c>
      <c r="J237" s="21">
        <v>72</v>
      </c>
      <c r="K237" s="17">
        <v>0</v>
      </c>
      <c r="L237" s="16">
        <v>0</v>
      </c>
      <c r="M237" s="16">
        <v>0</v>
      </c>
      <c r="N237" s="16">
        <v>2</v>
      </c>
      <c r="O237" s="2" t="str">
        <f t="shared" si="6"/>
        <v>10</v>
      </c>
      <c r="P237" s="2" t="str">
        <f t="shared" si="7"/>
        <v>10</v>
      </c>
      <c r="Q237" s="1">
        <v>183.01966304727918</v>
      </c>
    </row>
    <row r="238" spans="1:17" ht="15.75" customHeight="1" x14ac:dyDescent="0.25">
      <c r="A238" s="16" t="s">
        <v>348</v>
      </c>
      <c r="B238" s="17" t="s">
        <v>819</v>
      </c>
      <c r="C238" s="16">
        <v>71056</v>
      </c>
      <c r="D238" s="23" t="s">
        <v>820</v>
      </c>
      <c r="E238" s="19"/>
      <c r="F238" s="20">
        <v>210.00839999999999</v>
      </c>
      <c r="G238" s="21">
        <v>17365</v>
      </c>
      <c r="H238" s="21">
        <v>16690</v>
      </c>
      <c r="I238" s="17" t="s">
        <v>353</v>
      </c>
      <c r="J238" s="21">
        <v>169</v>
      </c>
      <c r="K238" s="17">
        <v>0</v>
      </c>
      <c r="L238" s="16">
        <v>0</v>
      </c>
      <c r="M238" s="16">
        <v>0</v>
      </c>
      <c r="N238" s="16">
        <v>2</v>
      </c>
      <c r="O238" s="2" t="str">
        <f t="shared" si="6"/>
        <v>10</v>
      </c>
      <c r="P238" s="2" t="str">
        <f t="shared" si="7"/>
        <v>20</v>
      </c>
      <c r="Q238" s="1">
        <v>79.473011555728249</v>
      </c>
    </row>
    <row r="239" spans="1:17" ht="15.75" customHeight="1" x14ac:dyDescent="0.25">
      <c r="A239" s="16" t="s">
        <v>348</v>
      </c>
      <c r="B239" s="17" t="s">
        <v>821</v>
      </c>
      <c r="C239" s="16">
        <v>73028</v>
      </c>
      <c r="D239" s="18" t="s">
        <v>822</v>
      </c>
      <c r="E239" s="19"/>
      <c r="F239" s="20">
        <v>26.9252</v>
      </c>
      <c r="G239" s="21">
        <v>4233</v>
      </c>
      <c r="H239" s="21">
        <v>4175</v>
      </c>
      <c r="I239" s="17" t="s">
        <v>353</v>
      </c>
      <c r="J239" s="21">
        <v>32</v>
      </c>
      <c r="K239" s="17">
        <v>1</v>
      </c>
      <c r="L239" s="16">
        <v>0</v>
      </c>
      <c r="M239" s="16">
        <v>1</v>
      </c>
      <c r="N239" s="16">
        <v>3</v>
      </c>
      <c r="O239" s="2" t="str">
        <f t="shared" si="6"/>
        <v>15</v>
      </c>
      <c r="P239" s="2" t="str">
        <f t="shared" si="7"/>
        <v>10</v>
      </c>
      <c r="Q239" s="1">
        <v>155.05920104586039</v>
      </c>
    </row>
    <row r="240" spans="1:17" ht="15.75" customHeight="1" x14ac:dyDescent="0.25">
      <c r="A240" s="16" t="s">
        <v>348</v>
      </c>
      <c r="B240" s="17" t="s">
        <v>823</v>
      </c>
      <c r="C240" s="16">
        <v>110009</v>
      </c>
      <c r="D240" s="23" t="s">
        <v>824</v>
      </c>
      <c r="E240" s="19"/>
      <c r="F240" s="20">
        <v>103.4761</v>
      </c>
      <c r="G240" s="21">
        <v>55842</v>
      </c>
      <c r="H240" s="21">
        <v>54848</v>
      </c>
      <c r="I240" s="17" t="s">
        <v>353</v>
      </c>
      <c r="J240" s="21">
        <v>7</v>
      </c>
      <c r="K240" s="17">
        <v>1</v>
      </c>
      <c r="L240" s="16">
        <v>0</v>
      </c>
      <c r="M240" s="16">
        <v>1</v>
      </c>
      <c r="N240" s="16">
        <v>1</v>
      </c>
      <c r="O240" s="2" t="str">
        <f t="shared" si="6"/>
        <v>5</v>
      </c>
      <c r="P240" s="2" t="str">
        <f t="shared" si="7"/>
        <v>20</v>
      </c>
      <c r="Q240" s="1">
        <v>530.05476626969903</v>
      </c>
    </row>
    <row r="241" spans="1:17" ht="15.75" customHeight="1" x14ac:dyDescent="0.25">
      <c r="A241" s="16" t="s">
        <v>348</v>
      </c>
      <c r="B241" s="17" t="s">
        <v>825</v>
      </c>
      <c r="C241" s="16">
        <v>75087</v>
      </c>
      <c r="D241" s="18" t="s">
        <v>826</v>
      </c>
      <c r="E241" s="19"/>
      <c r="F241" s="20">
        <v>23.913900000000002</v>
      </c>
      <c r="G241" s="21">
        <v>14277</v>
      </c>
      <c r="H241" s="21">
        <v>14100</v>
      </c>
      <c r="I241" s="17" t="s">
        <v>353</v>
      </c>
      <c r="J241" s="21">
        <v>55</v>
      </c>
      <c r="K241" s="17">
        <v>1</v>
      </c>
      <c r="L241" s="16">
        <v>0</v>
      </c>
      <c r="M241" s="16">
        <v>1</v>
      </c>
      <c r="N241" s="16">
        <v>2</v>
      </c>
      <c r="O241" s="2" t="str">
        <f t="shared" si="6"/>
        <v>10</v>
      </c>
      <c r="P241" s="2" t="str">
        <f t="shared" si="7"/>
        <v>10</v>
      </c>
      <c r="Q241" s="1">
        <v>589.61524469032645</v>
      </c>
    </row>
    <row r="242" spans="1:17" ht="15.75" customHeight="1" x14ac:dyDescent="0.25">
      <c r="A242" s="16" t="s">
        <v>348</v>
      </c>
      <c r="B242" s="17" t="s">
        <v>827</v>
      </c>
      <c r="C242" s="16">
        <v>75088</v>
      </c>
      <c r="D242" s="18" t="s">
        <v>828</v>
      </c>
      <c r="E242" s="19"/>
      <c r="F242" s="20">
        <v>43.329599999999999</v>
      </c>
      <c r="G242" s="21">
        <v>17665</v>
      </c>
      <c r="H242" s="21">
        <v>17129</v>
      </c>
      <c r="I242" s="17" t="s">
        <v>353</v>
      </c>
      <c r="J242" s="21">
        <v>98</v>
      </c>
      <c r="K242" s="17">
        <v>1</v>
      </c>
      <c r="L242" s="16">
        <v>0</v>
      </c>
      <c r="M242" s="16">
        <v>1</v>
      </c>
      <c r="N242" s="16">
        <v>2</v>
      </c>
      <c r="O242" s="2" t="str">
        <f t="shared" si="6"/>
        <v>10</v>
      </c>
      <c r="P242" s="2" t="str">
        <f t="shared" si="7"/>
        <v>10</v>
      </c>
      <c r="Q242" s="1">
        <v>395.31867360880324</v>
      </c>
    </row>
    <row r="243" spans="1:17" ht="15.75" customHeight="1" x14ac:dyDescent="0.25">
      <c r="A243" s="16" t="s">
        <v>348</v>
      </c>
      <c r="B243" s="17" t="s">
        <v>829</v>
      </c>
      <c r="C243" s="16">
        <v>72046</v>
      </c>
      <c r="D243" s="23" t="s">
        <v>830</v>
      </c>
      <c r="E243" s="19"/>
      <c r="F243" s="20">
        <v>20.1386</v>
      </c>
      <c r="G243" s="21">
        <v>27007</v>
      </c>
      <c r="H243" s="21">
        <v>26321</v>
      </c>
      <c r="I243" s="17" t="s">
        <v>353</v>
      </c>
      <c r="J243" s="21">
        <v>60</v>
      </c>
      <c r="K243" s="17">
        <v>0</v>
      </c>
      <c r="L243" s="16">
        <v>0</v>
      </c>
      <c r="M243" s="16">
        <v>1</v>
      </c>
      <c r="N243" s="16">
        <v>2</v>
      </c>
      <c r="O243" s="2" t="str">
        <f t="shared" si="6"/>
        <v>10</v>
      </c>
      <c r="P243" s="2" t="str">
        <f t="shared" si="7"/>
        <v>10</v>
      </c>
      <c r="Q243" s="1">
        <v>1306.9925416861151</v>
      </c>
    </row>
    <row r="244" spans="1:17" ht="15.75" customHeight="1" x14ac:dyDescent="0.25">
      <c r="A244" s="16" t="s">
        <v>348</v>
      </c>
      <c r="B244" s="17" t="s">
        <v>831</v>
      </c>
      <c r="C244" s="16">
        <v>110010</v>
      </c>
      <c r="D244" s="23" t="s">
        <v>832</v>
      </c>
      <c r="E244" s="19"/>
      <c r="F244" s="20">
        <v>148.76570000000001</v>
      </c>
      <c r="G244" s="21">
        <v>14293</v>
      </c>
      <c r="H244" s="21">
        <v>14001</v>
      </c>
      <c r="I244" s="17" t="s">
        <v>353</v>
      </c>
      <c r="J244" s="21">
        <v>5</v>
      </c>
      <c r="K244" s="17">
        <v>0</v>
      </c>
      <c r="L244" s="16">
        <v>0</v>
      </c>
      <c r="M244" s="16">
        <v>1</v>
      </c>
      <c r="N244" s="16">
        <v>2</v>
      </c>
      <c r="O244" s="2" t="str">
        <f t="shared" si="6"/>
        <v>10</v>
      </c>
      <c r="P244" s="2" t="str">
        <f t="shared" si="7"/>
        <v>20</v>
      </c>
      <c r="Q244" s="1">
        <v>94.114436325039975</v>
      </c>
    </row>
    <row r="245" spans="1:17" ht="15.75" customHeight="1" x14ac:dyDescent="0.25">
      <c r="A245" s="16" t="s">
        <v>348</v>
      </c>
      <c r="B245" s="17" t="s">
        <v>833</v>
      </c>
      <c r="C245" s="16">
        <v>71058</v>
      </c>
      <c r="D245" s="23" t="s">
        <v>834</v>
      </c>
      <c r="E245" s="19"/>
      <c r="F245" s="20">
        <v>168.245</v>
      </c>
      <c r="G245" s="21">
        <v>7330</v>
      </c>
      <c r="H245" s="21">
        <v>6804</v>
      </c>
      <c r="I245" s="17" t="s">
        <v>353</v>
      </c>
      <c r="J245" s="21">
        <v>439</v>
      </c>
      <c r="K245" s="17">
        <v>0</v>
      </c>
      <c r="L245" s="16">
        <v>0</v>
      </c>
      <c r="M245" s="16">
        <v>0</v>
      </c>
      <c r="N245" s="16">
        <v>2</v>
      </c>
      <c r="O245" s="2" t="str">
        <f t="shared" si="6"/>
        <v>10</v>
      </c>
      <c r="P245" s="2" t="str">
        <f t="shared" si="7"/>
        <v>20</v>
      </c>
      <c r="Q245" s="1">
        <v>40.441023507385061</v>
      </c>
    </row>
    <row r="246" spans="1:17" ht="15.75" customHeight="1" x14ac:dyDescent="0.25">
      <c r="A246" s="16" t="s">
        <v>348</v>
      </c>
      <c r="B246" s="17" t="s">
        <v>835</v>
      </c>
      <c r="C246" s="16">
        <v>75089</v>
      </c>
      <c r="D246" s="18" t="s">
        <v>836</v>
      </c>
      <c r="E246" s="19"/>
      <c r="F246" s="20">
        <v>8.5014000000000003</v>
      </c>
      <c r="G246" s="21">
        <v>5264</v>
      </c>
      <c r="H246" s="21">
        <v>5091</v>
      </c>
      <c r="I246" s="17" t="s">
        <v>353</v>
      </c>
      <c r="J246" s="21">
        <v>74</v>
      </c>
      <c r="K246" s="17">
        <v>0</v>
      </c>
      <c r="L246" s="16">
        <v>0</v>
      </c>
      <c r="M246" s="16">
        <v>1</v>
      </c>
      <c r="N246" s="16">
        <v>2</v>
      </c>
      <c r="O246" s="2" t="str">
        <f t="shared" si="6"/>
        <v>10</v>
      </c>
      <c r="P246" s="2" t="str">
        <f t="shared" si="7"/>
        <v>10</v>
      </c>
      <c r="Q246" s="1">
        <v>598.84254358105727</v>
      </c>
    </row>
    <row r="247" spans="1:17" ht="15.75" customHeight="1" x14ac:dyDescent="0.25">
      <c r="A247" s="16" t="s">
        <v>348</v>
      </c>
      <c r="B247" s="17" t="s">
        <v>837</v>
      </c>
      <c r="C247" s="16">
        <v>72047</v>
      </c>
      <c r="D247" s="18" t="s">
        <v>838</v>
      </c>
      <c r="E247" s="19"/>
      <c r="F247" s="20">
        <v>71.399799999999999</v>
      </c>
      <c r="G247" s="21">
        <v>12748</v>
      </c>
      <c r="H247" s="21">
        <v>12919</v>
      </c>
      <c r="I247" s="17" t="s">
        <v>356</v>
      </c>
      <c r="J247" s="21">
        <v>250</v>
      </c>
      <c r="K247" s="17">
        <v>0</v>
      </c>
      <c r="L247" s="16">
        <v>0</v>
      </c>
      <c r="M247" s="16">
        <v>0</v>
      </c>
      <c r="N247" s="16">
        <v>2</v>
      </c>
      <c r="O247" s="2" t="str">
        <f t="shared" si="6"/>
        <v>10</v>
      </c>
      <c r="P247" s="2" t="str">
        <f t="shared" si="7"/>
        <v>10</v>
      </c>
      <c r="Q247" s="1">
        <v>180.9388821817428</v>
      </c>
    </row>
    <row r="248" spans="1:17" ht="15.75" customHeight="1" x14ac:dyDescent="0.25">
      <c r="A248" s="16" t="s">
        <v>348</v>
      </c>
      <c r="B248" s="17" t="s">
        <v>839</v>
      </c>
      <c r="C248" s="16">
        <v>75090</v>
      </c>
      <c r="D248" s="18" t="s">
        <v>840</v>
      </c>
      <c r="E248" s="19"/>
      <c r="F248" s="20">
        <v>100.396</v>
      </c>
      <c r="G248" s="21">
        <v>12001</v>
      </c>
      <c r="H248" s="21">
        <v>12006</v>
      </c>
      <c r="I248" s="17" t="s">
        <v>353</v>
      </c>
      <c r="J248" s="21">
        <v>108</v>
      </c>
      <c r="K248" s="17">
        <v>1</v>
      </c>
      <c r="L248" s="16">
        <v>0</v>
      </c>
      <c r="M248" s="16">
        <v>1</v>
      </c>
      <c r="N248" s="16">
        <v>2</v>
      </c>
      <c r="O248" s="2" t="str">
        <f t="shared" si="6"/>
        <v>10</v>
      </c>
      <c r="P248" s="2" t="str">
        <f t="shared" si="7"/>
        <v>20</v>
      </c>
      <c r="Q248" s="1">
        <v>119.58643770668154</v>
      </c>
    </row>
    <row r="249" spans="1:17" ht="15.75" customHeight="1" x14ac:dyDescent="0.25">
      <c r="A249" s="16" t="s">
        <v>348</v>
      </c>
      <c r="B249" s="17" t="s">
        <v>841</v>
      </c>
      <c r="C249" s="16">
        <v>75091</v>
      </c>
      <c r="D249" s="18" t="s">
        <v>842</v>
      </c>
      <c r="E249" s="19"/>
      <c r="F249" s="20">
        <v>14.458</v>
      </c>
      <c r="G249" s="21">
        <v>4479</v>
      </c>
      <c r="H249" s="21">
        <v>4354</v>
      </c>
      <c r="I249" s="17" t="s">
        <v>353</v>
      </c>
      <c r="J249" s="21">
        <v>77</v>
      </c>
      <c r="K249" s="17">
        <v>0</v>
      </c>
      <c r="L249" s="16">
        <v>0</v>
      </c>
      <c r="M249" s="16">
        <v>1</v>
      </c>
      <c r="N249" s="16">
        <v>2</v>
      </c>
      <c r="O249" s="2" t="str">
        <f t="shared" si="6"/>
        <v>10</v>
      </c>
      <c r="P249" s="2" t="str">
        <f t="shared" si="7"/>
        <v>10</v>
      </c>
      <c r="Q249" s="1">
        <v>301.14815327154514</v>
      </c>
    </row>
    <row r="250" spans="1:17" ht="15.75" customHeight="1" x14ac:dyDescent="0.25">
      <c r="A250" s="16" t="s">
        <v>348</v>
      </c>
      <c r="B250" s="17" t="s">
        <v>843</v>
      </c>
      <c r="C250" s="16">
        <v>72048</v>
      </c>
      <c r="D250" s="23" t="s">
        <v>844</v>
      </c>
      <c r="E250" s="19"/>
      <c r="F250" s="20">
        <v>15.9786</v>
      </c>
      <c r="G250" s="21">
        <v>17897</v>
      </c>
      <c r="H250" s="21">
        <v>17460</v>
      </c>
      <c r="I250" s="17" t="s">
        <v>353</v>
      </c>
      <c r="J250" s="21">
        <v>85</v>
      </c>
      <c r="K250" s="17">
        <v>0</v>
      </c>
      <c r="L250" s="16">
        <v>0</v>
      </c>
      <c r="M250" s="16">
        <v>1</v>
      </c>
      <c r="N250" s="16">
        <v>2</v>
      </c>
      <c r="O250" s="2" t="str">
        <f t="shared" si="6"/>
        <v>10</v>
      </c>
      <c r="P250" s="2" t="str">
        <f t="shared" si="7"/>
        <v>10</v>
      </c>
      <c r="Q250" s="1">
        <v>1092.7115016334346</v>
      </c>
    </row>
    <row r="251" spans="1:17" ht="15.75" customHeight="1" x14ac:dyDescent="0.25">
      <c r="A251" s="16" t="s">
        <v>348</v>
      </c>
      <c r="B251" s="17" t="s">
        <v>845</v>
      </c>
      <c r="C251" s="16">
        <v>75092</v>
      </c>
      <c r="D251" s="18" t="s">
        <v>846</v>
      </c>
      <c r="E251" s="19"/>
      <c r="F251" s="20">
        <v>62.308500000000002</v>
      </c>
      <c r="G251" s="21">
        <v>14304</v>
      </c>
      <c r="H251" s="21">
        <v>13458</v>
      </c>
      <c r="I251" s="17" t="s">
        <v>353</v>
      </c>
      <c r="J251" s="21">
        <v>47</v>
      </c>
      <c r="K251" s="17">
        <v>0</v>
      </c>
      <c r="L251" s="16">
        <v>0</v>
      </c>
      <c r="M251" s="16">
        <v>1</v>
      </c>
      <c r="N251" s="16">
        <v>2</v>
      </c>
      <c r="O251" s="2" t="str">
        <f t="shared" si="6"/>
        <v>10</v>
      </c>
      <c r="P251" s="2" t="str">
        <f t="shared" si="7"/>
        <v>10</v>
      </c>
      <c r="Q251" s="1">
        <v>215.98979272490911</v>
      </c>
    </row>
    <row r="252" spans="1:17" ht="15.75" customHeight="1" x14ac:dyDescent="0.25">
      <c r="A252" s="16" t="s">
        <v>348</v>
      </c>
      <c r="B252" s="17" t="s">
        <v>847</v>
      </c>
      <c r="C252" s="16">
        <v>75093</v>
      </c>
      <c r="D252" s="18" t="s">
        <v>848</v>
      </c>
      <c r="E252" s="19"/>
      <c r="F252" s="20">
        <v>61.2746</v>
      </c>
      <c r="G252" s="21">
        <v>7296</v>
      </c>
      <c r="H252" s="21">
        <v>6784</v>
      </c>
      <c r="I252" s="17" t="s">
        <v>353</v>
      </c>
      <c r="J252" s="21">
        <v>38</v>
      </c>
      <c r="K252" s="17">
        <v>1</v>
      </c>
      <c r="L252" s="16">
        <v>0</v>
      </c>
      <c r="M252" s="16">
        <v>1</v>
      </c>
      <c r="N252" s="16">
        <v>3</v>
      </c>
      <c r="O252" s="2" t="str">
        <f t="shared" si="6"/>
        <v>15</v>
      </c>
      <c r="P252" s="2" t="str">
        <f t="shared" si="7"/>
        <v>10</v>
      </c>
      <c r="Q252" s="1">
        <v>110.71471702793653</v>
      </c>
    </row>
    <row r="253" spans="1:17" ht="15.75" customHeight="1" x14ac:dyDescent="0.25">
      <c r="A253" s="16" t="s">
        <v>348</v>
      </c>
      <c r="B253" s="17" t="s">
        <v>849</v>
      </c>
      <c r="C253" s="16">
        <v>71059</v>
      </c>
      <c r="D253" s="18" t="s">
        <v>850</v>
      </c>
      <c r="E253" s="19"/>
      <c r="F253" s="20">
        <v>111.0822</v>
      </c>
      <c r="G253" s="21">
        <v>7861</v>
      </c>
      <c r="H253" s="21">
        <v>7350</v>
      </c>
      <c r="I253" s="17" t="s">
        <v>412</v>
      </c>
      <c r="J253" s="21">
        <v>445</v>
      </c>
      <c r="K253" s="17">
        <v>1</v>
      </c>
      <c r="L253" s="16">
        <v>0</v>
      </c>
      <c r="M253" s="16">
        <v>1</v>
      </c>
      <c r="N253" s="16">
        <v>2</v>
      </c>
      <c r="O253" s="2" t="str">
        <f t="shared" si="6"/>
        <v>10</v>
      </c>
      <c r="P253" s="2" t="str">
        <f t="shared" si="7"/>
        <v>20</v>
      </c>
      <c r="Q253" s="1">
        <v>66.16721670978788</v>
      </c>
    </row>
    <row r="254" spans="1:17" ht="15.75" customHeight="1" x14ac:dyDescent="0.25">
      <c r="A254" s="16" t="s">
        <v>348</v>
      </c>
      <c r="B254" s="17" t="s">
        <v>851</v>
      </c>
      <c r="C254" s="16">
        <v>71060</v>
      </c>
      <c r="D254" s="18" t="s">
        <v>852</v>
      </c>
      <c r="E254" s="19"/>
      <c r="F254" s="20">
        <v>169.1885</v>
      </c>
      <c r="G254" s="21">
        <v>13271</v>
      </c>
      <c r="H254" s="21">
        <v>13461</v>
      </c>
      <c r="I254" s="17" t="s">
        <v>412</v>
      </c>
      <c r="J254" s="21">
        <v>43</v>
      </c>
      <c r="K254" s="17">
        <v>1</v>
      </c>
      <c r="L254" s="16">
        <v>0</v>
      </c>
      <c r="M254" s="16">
        <v>1</v>
      </c>
      <c r="N254" s="16">
        <v>2</v>
      </c>
      <c r="O254" s="2" t="str">
        <f t="shared" si="6"/>
        <v>10</v>
      </c>
      <c r="P254" s="2" t="str">
        <f t="shared" si="7"/>
        <v>20</v>
      </c>
      <c r="Q254" s="1">
        <v>79.562145181262323</v>
      </c>
    </row>
    <row r="255" spans="1:17" ht="15.75" customHeight="1" x14ac:dyDescent="0.25">
      <c r="A255" s="16" t="s">
        <v>348</v>
      </c>
      <c r="B255" s="17" t="s">
        <v>853</v>
      </c>
      <c r="C255" s="16">
        <v>74020</v>
      </c>
      <c r="D255" s="18" t="s">
        <v>328</v>
      </c>
      <c r="E255" s="19"/>
      <c r="F255" s="20">
        <v>35.145499999999998</v>
      </c>
      <c r="G255" s="21">
        <v>8958</v>
      </c>
      <c r="H255" s="21">
        <v>9059</v>
      </c>
      <c r="I255" s="17" t="s">
        <v>412</v>
      </c>
      <c r="J255" s="21">
        <v>251</v>
      </c>
      <c r="K255" s="17">
        <v>0</v>
      </c>
      <c r="L255" s="16">
        <v>0</v>
      </c>
      <c r="M255" s="16">
        <v>0</v>
      </c>
      <c r="N255" s="16">
        <v>2</v>
      </c>
      <c r="O255" s="2" t="str">
        <f t="shared" si="6"/>
        <v>10</v>
      </c>
      <c r="P255" s="2" t="str">
        <f t="shared" si="7"/>
        <v>10</v>
      </c>
      <c r="Q255" s="1">
        <v>257.7570385966909</v>
      </c>
    </row>
    <row r="256" spans="1:17" ht="15.75" customHeight="1" x14ac:dyDescent="0.25">
      <c r="A256" s="16" t="s">
        <v>348</v>
      </c>
      <c r="B256" s="17" t="s">
        <v>854</v>
      </c>
      <c r="C256" s="16">
        <v>71061</v>
      </c>
      <c r="D256" s="18" t="s">
        <v>855</v>
      </c>
      <c r="E256" s="19"/>
      <c r="F256" s="20">
        <v>51.997</v>
      </c>
      <c r="G256" s="21">
        <v>481</v>
      </c>
      <c r="H256" s="21">
        <v>389</v>
      </c>
      <c r="I256" s="17" t="s">
        <v>356</v>
      </c>
      <c r="J256" s="21">
        <v>526</v>
      </c>
      <c r="K256" s="17">
        <v>0</v>
      </c>
      <c r="L256" s="16">
        <v>0</v>
      </c>
      <c r="M256" s="16">
        <v>0</v>
      </c>
      <c r="N256" s="16">
        <v>3</v>
      </c>
      <c r="O256" s="2" t="str">
        <f t="shared" si="6"/>
        <v>15</v>
      </c>
      <c r="P256" s="2" t="str">
        <f t="shared" si="7"/>
        <v>10</v>
      </c>
      <c r="Q256" s="1">
        <v>7.4812008385099142</v>
      </c>
    </row>
    <row r="257" spans="1:17" ht="15.75" customHeight="1" x14ac:dyDescent="0.25">
      <c r="A257" s="16" t="s">
        <v>348</v>
      </c>
      <c r="B257" s="17" t="s">
        <v>856</v>
      </c>
      <c r="C257" s="16">
        <v>71062</v>
      </c>
      <c r="D257" s="18" t="s">
        <v>857</v>
      </c>
      <c r="E257" s="19"/>
      <c r="F257" s="20">
        <v>58.347099999999998</v>
      </c>
      <c r="G257" s="21">
        <v>1781</v>
      </c>
      <c r="H257" s="21">
        <v>1572</v>
      </c>
      <c r="I257" s="17" t="s">
        <v>356</v>
      </c>
      <c r="J257" s="21">
        <v>735</v>
      </c>
      <c r="K257" s="17">
        <v>0</v>
      </c>
      <c r="L257" s="16">
        <v>0</v>
      </c>
      <c r="M257" s="16">
        <v>0</v>
      </c>
      <c r="N257" s="16">
        <v>3</v>
      </c>
      <c r="O257" s="2" t="str">
        <f t="shared" si="6"/>
        <v>15</v>
      </c>
      <c r="P257" s="2" t="str">
        <f t="shared" si="7"/>
        <v>10</v>
      </c>
      <c r="Q257" s="1">
        <v>26.942213066287785</v>
      </c>
    </row>
    <row r="258" spans="1:17" ht="15.75" customHeight="1" x14ac:dyDescent="0.25">
      <c r="A258" s="16" t="s">
        <v>348</v>
      </c>
      <c r="B258" s="17" t="s">
        <v>858</v>
      </c>
      <c r="C258" s="16">
        <v>71064</v>
      </c>
      <c r="D258" s="23" t="s">
        <v>859</v>
      </c>
      <c r="E258" s="19"/>
      <c r="F258" s="20">
        <v>41.745800000000003</v>
      </c>
      <c r="G258" s="21">
        <v>3326</v>
      </c>
      <c r="H258" s="21">
        <v>3320</v>
      </c>
      <c r="I258" s="17" t="s">
        <v>353</v>
      </c>
      <c r="J258" s="21">
        <v>2</v>
      </c>
      <c r="K258" s="17">
        <v>1</v>
      </c>
      <c r="L258" s="16">
        <v>0</v>
      </c>
      <c r="M258" s="16">
        <v>1</v>
      </c>
      <c r="N258" s="16">
        <v>3</v>
      </c>
      <c r="O258" s="2" t="str">
        <f t="shared" si="6"/>
        <v>15</v>
      </c>
      <c r="P258" s="2" t="str">
        <f t="shared" si="7"/>
        <v>10</v>
      </c>
      <c r="Q258" s="1">
        <v>79.528958601823419</v>
      </c>
    </row>
    <row r="259" spans="1:17" ht="15.75" customHeight="1" x14ac:dyDescent="0.25">
      <c r="A259" s="16" t="s">
        <v>348</v>
      </c>
      <c r="B259" s="17" t="s">
        <v>860</v>
      </c>
      <c r="C259" s="16">
        <v>75094</v>
      </c>
      <c r="D259" s="18" t="s">
        <v>861</v>
      </c>
      <c r="E259" s="19"/>
      <c r="F259" s="20">
        <v>9.9544999999999995</v>
      </c>
      <c r="G259" s="21">
        <v>2058</v>
      </c>
      <c r="H259" s="21">
        <v>1884</v>
      </c>
      <c r="I259" s="17" t="s">
        <v>353</v>
      </c>
      <c r="J259" s="21">
        <v>90</v>
      </c>
      <c r="K259" s="17">
        <v>0</v>
      </c>
      <c r="L259" s="16">
        <v>0</v>
      </c>
      <c r="M259" s="16">
        <v>0</v>
      </c>
      <c r="N259" s="16">
        <v>3</v>
      </c>
      <c r="O259" s="2" t="str">
        <f t="shared" ref="O259" si="8">IF(N259=1,"5",IF(N259=2,"10",IF(N259=3,"15","")))</f>
        <v>15</v>
      </c>
      <c r="P259" s="2" t="str">
        <f t="shared" ref="P259" si="9">IF(F259&lt;100,"10",IF((F259&gt;=100)*(F259&lt;300),"20",IF((F259&gt;=300),"30","")))</f>
        <v>10</v>
      </c>
      <c r="Q259" s="1">
        <v>189.26113817871317</v>
      </c>
    </row>
    <row r="260" spans="1:17" ht="15.75" customHeight="1" x14ac:dyDescent="0.25">
      <c r="A260" s="25"/>
      <c r="B260" s="26"/>
      <c r="C260" s="26"/>
      <c r="D260" s="26"/>
      <c r="E260" s="26"/>
      <c r="F260" s="25"/>
      <c r="G260" s="25"/>
      <c r="H260" s="25"/>
      <c r="I260" s="26"/>
      <c r="J260" s="26"/>
      <c r="K260" s="26"/>
      <c r="L260" s="25"/>
      <c r="M260" s="25"/>
      <c r="N260" s="25"/>
      <c r="O260" s="2"/>
      <c r="P260" s="2"/>
      <c r="Q260" s="1"/>
    </row>
    <row r="261" spans="1:17" ht="15.75" customHeight="1" x14ac:dyDescent="0.25">
      <c r="A261" s="25"/>
      <c r="B261" s="26"/>
      <c r="C261" s="26"/>
      <c r="D261" s="26"/>
      <c r="E261" s="26"/>
      <c r="F261" s="25"/>
      <c r="G261" s="25"/>
      <c r="H261" s="25"/>
      <c r="I261" s="26"/>
      <c r="J261" s="26"/>
      <c r="K261" s="26"/>
      <c r="L261" s="25"/>
      <c r="M261" s="25"/>
      <c r="N261" s="25"/>
      <c r="O261" s="2"/>
      <c r="P261" s="2"/>
      <c r="Q261" s="1"/>
    </row>
    <row r="262" spans="1:17" ht="15.75" customHeight="1" x14ac:dyDescent="0.25">
      <c r="A262" s="25"/>
      <c r="B262" s="26"/>
      <c r="C262" s="26"/>
      <c r="D262" s="26"/>
      <c r="E262" s="26"/>
      <c r="F262" s="25"/>
      <c r="G262" s="25"/>
      <c r="H262" s="25"/>
      <c r="I262" s="26"/>
      <c r="J262" s="26"/>
      <c r="K262" s="26"/>
      <c r="L262" s="25"/>
      <c r="M262" s="25"/>
      <c r="N262" s="25"/>
      <c r="O262" s="2"/>
      <c r="P262" s="2"/>
      <c r="Q262" s="1"/>
    </row>
    <row r="263" spans="1:17" ht="15.75" customHeight="1" x14ac:dyDescent="0.25">
      <c r="A263" s="25"/>
      <c r="B263" s="26"/>
      <c r="C263" s="26"/>
      <c r="D263" s="26"/>
      <c r="E263" s="26"/>
      <c r="F263" s="25"/>
      <c r="G263" s="25"/>
      <c r="H263" s="25"/>
      <c r="I263" s="26"/>
      <c r="J263" s="26"/>
      <c r="K263" s="26"/>
      <c r="L263" s="25"/>
      <c r="M263" s="25"/>
      <c r="N263" s="25"/>
      <c r="O263" s="2"/>
      <c r="P263" s="2"/>
      <c r="Q263" s="1"/>
    </row>
    <row r="264" spans="1:17" ht="15.75" customHeight="1" x14ac:dyDescent="0.25">
      <c r="A264" s="25"/>
      <c r="B264" s="26"/>
      <c r="C264" s="26"/>
      <c r="D264" s="26"/>
      <c r="E264" s="26"/>
      <c r="F264" s="25"/>
      <c r="G264" s="25"/>
      <c r="H264" s="25"/>
      <c r="I264" s="26"/>
      <c r="J264" s="26"/>
      <c r="K264" s="26"/>
      <c r="L264" s="25"/>
      <c r="M264" s="25"/>
      <c r="N264" s="25"/>
      <c r="O264" s="2"/>
      <c r="P264" s="2"/>
      <c r="Q264" s="1"/>
    </row>
    <row r="265" spans="1:17" ht="15.75" customHeight="1" x14ac:dyDescent="0.25">
      <c r="A265" s="25"/>
      <c r="B265" s="26"/>
      <c r="C265" s="26"/>
      <c r="D265" s="26"/>
      <c r="E265" s="26"/>
      <c r="F265" s="25"/>
      <c r="G265" s="25"/>
      <c r="H265" s="25"/>
      <c r="I265" s="26"/>
      <c r="J265" s="26"/>
      <c r="K265" s="26"/>
      <c r="L265" s="25"/>
      <c r="M265" s="25"/>
      <c r="N265" s="25"/>
      <c r="O265" s="2"/>
      <c r="P265" s="2"/>
      <c r="Q265" s="1"/>
    </row>
    <row r="266" spans="1:17" ht="15.75" customHeight="1" x14ac:dyDescent="0.25">
      <c r="A266" s="25"/>
      <c r="B266" s="26"/>
      <c r="C266" s="26"/>
      <c r="D266" s="26"/>
      <c r="E266" s="26"/>
      <c r="F266" s="25"/>
      <c r="G266" s="25"/>
      <c r="H266" s="25"/>
      <c r="I266" s="26"/>
      <c r="J266" s="26"/>
      <c r="K266" s="26"/>
      <c r="L266" s="25"/>
      <c r="M266" s="25"/>
      <c r="N266" s="25"/>
      <c r="O266" s="2"/>
      <c r="P266" s="2"/>
      <c r="Q266" s="1"/>
    </row>
    <row r="267" spans="1:17" ht="15.75" customHeight="1" x14ac:dyDescent="0.25">
      <c r="A267" s="25"/>
      <c r="B267" s="26"/>
      <c r="C267" s="26"/>
      <c r="D267" s="26"/>
      <c r="E267" s="26"/>
      <c r="F267" s="25"/>
      <c r="G267" s="25"/>
      <c r="H267" s="25"/>
      <c r="I267" s="26"/>
      <c r="J267" s="26"/>
      <c r="K267" s="26"/>
      <c r="L267" s="25"/>
      <c r="M267" s="25"/>
      <c r="N267" s="25"/>
      <c r="O267" s="2"/>
      <c r="P267" s="2"/>
      <c r="Q267" s="1"/>
    </row>
    <row r="268" spans="1:17" ht="15.75" customHeight="1" x14ac:dyDescent="0.25">
      <c r="A268" s="25"/>
      <c r="B268" s="26"/>
      <c r="C268" s="26"/>
      <c r="D268" s="26"/>
      <c r="E268" s="26"/>
      <c r="F268" s="25"/>
      <c r="G268" s="25"/>
      <c r="H268" s="25"/>
      <c r="I268" s="26"/>
      <c r="J268" s="26"/>
      <c r="K268" s="26"/>
      <c r="L268" s="25"/>
      <c r="M268" s="25"/>
      <c r="N268" s="25"/>
      <c r="O268" s="2"/>
      <c r="P268" s="2"/>
      <c r="Q268" s="1"/>
    </row>
    <row r="269" spans="1:17" ht="15.75" customHeight="1" x14ac:dyDescent="0.25">
      <c r="A269" s="25"/>
      <c r="B269" s="26"/>
      <c r="C269" s="26"/>
      <c r="D269" s="26"/>
      <c r="E269" s="26"/>
      <c r="F269" s="25"/>
      <c r="G269" s="25"/>
      <c r="H269" s="25"/>
      <c r="I269" s="26"/>
      <c r="J269" s="26"/>
      <c r="K269" s="26"/>
      <c r="L269" s="25"/>
      <c r="M269" s="25"/>
      <c r="N269" s="25"/>
      <c r="O269" s="2"/>
      <c r="P269" s="2"/>
      <c r="Q269" s="1"/>
    </row>
    <row r="270" spans="1:17" ht="15.75" customHeight="1" x14ac:dyDescent="0.25">
      <c r="A270" s="25"/>
      <c r="B270" s="26"/>
      <c r="C270" s="26"/>
      <c r="D270" s="26"/>
      <c r="E270" s="26"/>
      <c r="F270" s="25"/>
      <c r="G270" s="25"/>
      <c r="H270" s="25"/>
      <c r="I270" s="26"/>
      <c r="J270" s="26"/>
      <c r="K270" s="26"/>
      <c r="L270" s="25"/>
      <c r="M270" s="25"/>
      <c r="N270" s="25"/>
      <c r="O270" s="2"/>
      <c r="P270" s="2"/>
      <c r="Q270" s="1"/>
    </row>
    <row r="271" spans="1:17" ht="15.75" customHeight="1" x14ac:dyDescent="0.25">
      <c r="A271" s="25"/>
      <c r="B271" s="26"/>
      <c r="C271" s="26"/>
      <c r="D271" s="26"/>
      <c r="E271" s="26"/>
      <c r="F271" s="25"/>
      <c r="G271" s="25"/>
      <c r="H271" s="25"/>
      <c r="I271" s="26"/>
      <c r="J271" s="26"/>
      <c r="K271" s="26"/>
      <c r="L271" s="25"/>
      <c r="M271" s="25"/>
      <c r="N271" s="25"/>
      <c r="O271" s="2"/>
      <c r="P271" s="2"/>
      <c r="Q271" s="1"/>
    </row>
    <row r="272" spans="1:17" ht="15.75" customHeight="1" x14ac:dyDescent="0.25">
      <c r="A272" s="25"/>
      <c r="B272" s="26"/>
      <c r="C272" s="26"/>
      <c r="D272" s="26"/>
      <c r="E272" s="26"/>
      <c r="F272" s="25"/>
      <c r="G272" s="25"/>
      <c r="H272" s="25"/>
      <c r="I272" s="26"/>
      <c r="J272" s="26"/>
      <c r="K272" s="26"/>
      <c r="L272" s="25"/>
      <c r="M272" s="25"/>
      <c r="N272" s="25"/>
      <c r="O272" s="2"/>
      <c r="P272" s="2"/>
      <c r="Q272" s="1"/>
    </row>
    <row r="273" spans="1:17" ht="15.75" customHeight="1" x14ac:dyDescent="0.25">
      <c r="A273" s="25"/>
      <c r="B273" s="26"/>
      <c r="C273" s="26"/>
      <c r="D273" s="26"/>
      <c r="E273" s="26"/>
      <c r="F273" s="25"/>
      <c r="G273" s="25"/>
      <c r="H273" s="25"/>
      <c r="I273" s="26"/>
      <c r="J273" s="26"/>
      <c r="K273" s="26"/>
      <c r="L273" s="25"/>
      <c r="M273" s="25"/>
      <c r="N273" s="25"/>
      <c r="O273" s="2"/>
      <c r="P273" s="2"/>
      <c r="Q273" s="1"/>
    </row>
    <row r="274" spans="1:17" ht="15.75" customHeight="1" x14ac:dyDescent="0.25">
      <c r="A274" s="25"/>
      <c r="B274" s="26"/>
      <c r="C274" s="26"/>
      <c r="D274" s="26"/>
      <c r="E274" s="26"/>
      <c r="F274" s="25"/>
      <c r="G274" s="25"/>
      <c r="H274" s="25"/>
      <c r="I274" s="26"/>
      <c r="J274" s="26"/>
      <c r="K274" s="26"/>
      <c r="L274" s="25"/>
      <c r="M274" s="25"/>
      <c r="N274" s="25"/>
      <c r="O274" s="2"/>
      <c r="P274" s="2"/>
      <c r="Q274" s="1"/>
    </row>
    <row r="275" spans="1:17" ht="15.75" customHeight="1" x14ac:dyDescent="0.25">
      <c r="A275" s="1"/>
      <c r="B275" s="26"/>
      <c r="C275" s="26"/>
      <c r="D275" s="26"/>
      <c r="E275" s="26"/>
      <c r="F275" s="25"/>
      <c r="G275" s="25"/>
      <c r="H275" s="25"/>
      <c r="I275" s="26"/>
      <c r="J275" s="26"/>
      <c r="K275" s="26"/>
      <c r="L275" s="1"/>
      <c r="M275" s="1"/>
      <c r="N275" s="1"/>
      <c r="O275" s="2"/>
      <c r="P275" s="2"/>
      <c r="Q275" s="1"/>
    </row>
    <row r="276" spans="1:17" ht="15.75" customHeight="1" x14ac:dyDescent="0.25">
      <c r="A276" s="1"/>
      <c r="B276" s="26"/>
      <c r="C276" s="26"/>
      <c r="D276" s="26"/>
      <c r="E276" s="26"/>
      <c r="F276" s="25"/>
      <c r="G276" s="25"/>
      <c r="H276" s="25"/>
      <c r="I276" s="26"/>
      <c r="J276" s="26"/>
      <c r="K276" s="26"/>
      <c r="L276" s="1"/>
      <c r="M276" s="1"/>
      <c r="N276" s="1"/>
      <c r="O276" s="2"/>
      <c r="P276" s="2"/>
      <c r="Q276" s="1"/>
    </row>
    <row r="277" spans="1:17" ht="15.75" customHeight="1" x14ac:dyDescent="0.25">
      <c r="A277" s="1"/>
      <c r="B277" s="26"/>
      <c r="C277" s="26"/>
      <c r="D277" s="26"/>
      <c r="E277" s="26"/>
      <c r="F277" s="25"/>
      <c r="G277" s="25"/>
      <c r="H277" s="25"/>
      <c r="I277" s="26"/>
      <c r="J277" s="26"/>
      <c r="K277" s="26"/>
      <c r="L277" s="1"/>
      <c r="M277" s="1"/>
      <c r="N277" s="1"/>
      <c r="O277" s="2"/>
      <c r="P277" s="2"/>
      <c r="Q277" s="1"/>
    </row>
    <row r="278" spans="1:17" ht="15.75" customHeight="1" x14ac:dyDescent="0.25">
      <c r="A278" s="1"/>
      <c r="B278" s="26"/>
      <c r="C278" s="26"/>
      <c r="D278" s="26"/>
      <c r="E278" s="26"/>
      <c r="F278" s="25"/>
      <c r="G278" s="25"/>
      <c r="H278" s="25"/>
      <c r="I278" s="26"/>
      <c r="J278" s="26"/>
      <c r="K278" s="26"/>
      <c r="L278" s="1"/>
      <c r="M278" s="1"/>
      <c r="N278" s="1"/>
      <c r="O278" s="2"/>
      <c r="P278" s="2"/>
      <c r="Q278" s="1"/>
    </row>
    <row r="279" spans="1:17" ht="15.75" customHeight="1" x14ac:dyDescent="0.25">
      <c r="A279" s="1"/>
      <c r="B279" s="26"/>
      <c r="C279" s="26"/>
      <c r="D279" s="26"/>
      <c r="E279" s="26"/>
      <c r="F279" s="25"/>
      <c r="G279" s="25"/>
      <c r="H279" s="25"/>
      <c r="I279" s="26"/>
      <c r="J279" s="26"/>
      <c r="K279" s="26"/>
      <c r="L279" s="1"/>
      <c r="M279" s="1"/>
      <c r="N279" s="1"/>
      <c r="O279" s="2"/>
      <c r="P279" s="2"/>
      <c r="Q279" s="1"/>
    </row>
    <row r="280" spans="1:17" ht="15.75" customHeight="1" x14ac:dyDescent="0.25">
      <c r="A280" s="1"/>
      <c r="B280" s="26"/>
      <c r="C280" s="26"/>
      <c r="D280" s="26"/>
      <c r="E280" s="26"/>
      <c r="F280" s="25"/>
      <c r="G280" s="25"/>
      <c r="H280" s="25"/>
      <c r="I280" s="26"/>
      <c r="J280" s="26"/>
      <c r="K280" s="26"/>
      <c r="L280" s="1"/>
      <c r="M280" s="1"/>
      <c r="N280" s="1"/>
      <c r="O280" s="2"/>
      <c r="P280" s="2"/>
      <c r="Q280" s="1"/>
    </row>
    <row r="281" spans="1:17" ht="15.75" customHeight="1" x14ac:dyDescent="0.25">
      <c r="A281" s="1"/>
      <c r="B281" s="26"/>
      <c r="C281" s="26"/>
      <c r="D281" s="26"/>
      <c r="E281" s="26"/>
      <c r="F281" s="25"/>
      <c r="G281" s="25"/>
      <c r="H281" s="25"/>
      <c r="I281" s="26"/>
      <c r="J281" s="26"/>
      <c r="K281" s="26"/>
      <c r="L281" s="1"/>
      <c r="M281" s="1"/>
      <c r="N281" s="1"/>
      <c r="O281" s="2"/>
      <c r="P281" s="2"/>
      <c r="Q281" s="1"/>
    </row>
    <row r="282" spans="1:17" ht="1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2"/>
      <c r="Q282" s="1"/>
    </row>
    <row r="283" spans="1:17" ht="1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2"/>
      <c r="Q283" s="1"/>
    </row>
    <row r="284" spans="1:17" ht="1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2"/>
      <c r="Q284" s="1"/>
    </row>
    <row r="285" spans="1:17" ht="1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2"/>
      <c r="Q285" s="1"/>
    </row>
    <row r="286" spans="1:17" ht="1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2"/>
      <c r="Q286" s="1"/>
    </row>
    <row r="287" spans="1:17" ht="1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2"/>
      <c r="Q287" s="1"/>
    </row>
    <row r="288" spans="1:17" ht="1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2"/>
      <c r="Q288" s="1"/>
    </row>
    <row r="289" spans="1:17" ht="1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2"/>
      <c r="Q289" s="1"/>
    </row>
    <row r="290" spans="1:17" ht="1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2"/>
      <c r="Q290" s="1"/>
    </row>
    <row r="291" spans="1:17" ht="1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2"/>
      <c r="Q291" s="1"/>
    </row>
    <row r="292" spans="1:17" ht="1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2"/>
      <c r="Q292" s="1"/>
    </row>
    <row r="293" spans="1:17" ht="1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2"/>
      <c r="Q293" s="1"/>
    </row>
    <row r="294" spans="1:17" ht="1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2"/>
      <c r="Q294" s="1"/>
    </row>
    <row r="295" spans="1:17" ht="1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2"/>
      <c r="Q295" s="1"/>
    </row>
    <row r="296" spans="1:17" ht="1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2"/>
      <c r="Q296" s="1"/>
    </row>
    <row r="297" spans="1:17" ht="1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2"/>
      <c r="Q297" s="1"/>
    </row>
    <row r="298" spans="1:17" ht="1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2"/>
      <c r="Q298" s="1"/>
    </row>
    <row r="299" spans="1:17" ht="1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2"/>
      <c r="Q299" s="1"/>
    </row>
    <row r="300" spans="1:17" ht="1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2"/>
      <c r="Q300" s="1"/>
    </row>
    <row r="301" spans="1:17" ht="1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2"/>
      <c r="Q301" s="1"/>
    </row>
    <row r="302" spans="1:17" ht="1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2"/>
      <c r="Q302" s="1"/>
    </row>
    <row r="303" spans="1:17" ht="1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2"/>
      <c r="Q303" s="1"/>
    </row>
    <row r="304" spans="1:17" ht="1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2"/>
      <c r="Q304" s="1"/>
    </row>
    <row r="305" spans="1:17" ht="1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2"/>
      <c r="Q305" s="1"/>
    </row>
    <row r="306" spans="1:17" ht="1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2"/>
      <c r="Q306" s="1"/>
    </row>
    <row r="307" spans="1:17" ht="1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2"/>
      <c r="Q307" s="1"/>
    </row>
    <row r="308" spans="1:17" ht="1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2"/>
      <c r="Q308" s="1"/>
    </row>
    <row r="309" spans="1:17" ht="1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2"/>
      <c r="Q309" s="1"/>
    </row>
    <row r="310" spans="1:17" ht="1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2"/>
      <c r="Q310" s="1"/>
    </row>
    <row r="311" spans="1:17" ht="1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2"/>
      <c r="Q311" s="1"/>
    </row>
    <row r="312" spans="1:17" ht="1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2"/>
      <c r="Q312" s="1"/>
    </row>
    <row r="313" spans="1:17" ht="1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2"/>
      <c r="Q313" s="1"/>
    </row>
    <row r="314" spans="1:17" ht="1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2"/>
      <c r="Q314" s="1"/>
    </row>
    <row r="315" spans="1:17" ht="1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2"/>
      <c r="Q315" s="1"/>
    </row>
    <row r="316" spans="1:17" ht="1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2"/>
      <c r="Q316" s="1"/>
    </row>
    <row r="317" spans="1:17" ht="1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2"/>
      <c r="Q317" s="1"/>
    </row>
    <row r="318" spans="1:17" ht="1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2"/>
      <c r="Q318" s="1"/>
    </row>
    <row r="319" spans="1:17" ht="1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2"/>
      <c r="Q319" s="1"/>
    </row>
    <row r="320" spans="1:17" ht="1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2"/>
      <c r="Q320" s="1"/>
    </row>
    <row r="321" spans="1:17" ht="1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2"/>
      <c r="Q321" s="1"/>
    </row>
    <row r="322" spans="1:17" ht="1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2"/>
      <c r="Q322" s="1"/>
    </row>
    <row r="323" spans="1:17" ht="1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2"/>
      <c r="Q323" s="1"/>
    </row>
    <row r="324" spans="1:17" ht="1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2"/>
      <c r="Q324" s="1"/>
    </row>
    <row r="325" spans="1:17" ht="1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2"/>
      <c r="Q325" s="1"/>
    </row>
    <row r="326" spans="1:17" ht="1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2"/>
      <c r="Q326" s="1"/>
    </row>
    <row r="327" spans="1:17" ht="1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2"/>
      <c r="Q327" s="1"/>
    </row>
    <row r="328" spans="1:17" ht="1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2"/>
      <c r="Q328" s="1"/>
    </row>
    <row r="329" spans="1:17" ht="1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2"/>
      <c r="Q329" s="1"/>
    </row>
    <row r="330" spans="1:17" ht="1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2"/>
      <c r="Q330" s="1"/>
    </row>
    <row r="331" spans="1:17" ht="1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2"/>
      <c r="Q331" s="1"/>
    </row>
    <row r="332" spans="1:17" ht="1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2"/>
      <c r="Q332" s="1"/>
    </row>
    <row r="333" spans="1:17" ht="1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2"/>
      <c r="Q333" s="1"/>
    </row>
    <row r="334" spans="1:17" ht="1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2"/>
      <c r="Q334" s="1"/>
    </row>
    <row r="335" spans="1:17" ht="1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1"/>
    </row>
    <row r="336" spans="1:17" ht="1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1"/>
    </row>
    <row r="337" spans="1:17" ht="1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1"/>
    </row>
    <row r="338" spans="1:17" ht="1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1"/>
    </row>
    <row r="339" spans="1:17" ht="1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1"/>
    </row>
    <row r="340" spans="1:17" ht="1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1"/>
    </row>
    <row r="341" spans="1:17" ht="1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1"/>
    </row>
    <row r="342" spans="1:17" ht="1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1"/>
    </row>
    <row r="343" spans="1:17" ht="1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1"/>
    </row>
    <row r="344" spans="1:17" ht="1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1"/>
    </row>
    <row r="345" spans="1:17" ht="1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1"/>
    </row>
    <row r="346" spans="1:17" ht="1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1"/>
    </row>
    <row r="347" spans="1:17" ht="1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1"/>
    </row>
    <row r="348" spans="1:17" ht="1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1"/>
    </row>
    <row r="349" spans="1:17" ht="1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1"/>
    </row>
    <row r="350" spans="1:17" ht="1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1"/>
    </row>
    <row r="351" spans="1:17" ht="1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1"/>
    </row>
    <row r="352" spans="1:17" ht="1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1"/>
    </row>
    <row r="353" spans="1:17" ht="1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1"/>
    </row>
    <row r="354" spans="1:17" ht="1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1"/>
    </row>
    <row r="355" spans="1:17" ht="1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1"/>
    </row>
    <row r="356" spans="1:17" ht="1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1"/>
    </row>
    <row r="357" spans="1:17" ht="1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1"/>
    </row>
    <row r="358" spans="1:17" ht="1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1"/>
    </row>
    <row r="359" spans="1:17" ht="1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1"/>
    </row>
    <row r="360" spans="1:17" ht="1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1"/>
    </row>
    <row r="361" spans="1:17" ht="1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1"/>
    </row>
    <row r="362" spans="1:17" ht="1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1"/>
    </row>
    <row r="363" spans="1:17" ht="1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1"/>
    </row>
    <row r="364" spans="1:17" ht="1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1"/>
    </row>
    <row r="365" spans="1:17" ht="1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1"/>
    </row>
    <row r="366" spans="1:17" ht="1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1"/>
    </row>
    <row r="367" spans="1:17" ht="1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1"/>
    </row>
    <row r="368" spans="1:17" ht="1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1"/>
    </row>
    <row r="369" spans="1:17" ht="1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1"/>
    </row>
    <row r="370" spans="1:17" ht="1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1"/>
    </row>
    <row r="371" spans="1:17" ht="1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1"/>
    </row>
    <row r="372" spans="1:17" ht="1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1"/>
    </row>
    <row r="373" spans="1:17" ht="1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1"/>
    </row>
    <row r="374" spans="1:17" ht="1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1"/>
    </row>
    <row r="375" spans="1:17" ht="1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1"/>
    </row>
    <row r="376" spans="1:17" ht="1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1"/>
    </row>
    <row r="377" spans="1:17" ht="1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1"/>
    </row>
    <row r="378" spans="1:17" ht="1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1"/>
    </row>
    <row r="379" spans="1:17" ht="1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1"/>
    </row>
    <row r="380" spans="1:17" ht="1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1"/>
    </row>
    <row r="381" spans="1:17" ht="1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1"/>
    </row>
    <row r="382" spans="1:17" ht="1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1"/>
    </row>
    <row r="383" spans="1:17" ht="1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1"/>
    </row>
    <row r="384" spans="1:17" ht="1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1"/>
    </row>
    <row r="385" spans="1:17" ht="1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1"/>
    </row>
    <row r="386" spans="1:17" ht="1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1"/>
    </row>
    <row r="387" spans="1:17" ht="1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1"/>
    </row>
    <row r="388" spans="1:17" ht="1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1"/>
    </row>
    <row r="389" spans="1:17" ht="1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1"/>
    </row>
    <row r="390" spans="1:17" ht="1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1"/>
    </row>
    <row r="391" spans="1:17" ht="1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1"/>
    </row>
    <row r="392" spans="1:17" ht="1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1"/>
    </row>
    <row r="393" spans="1:17" ht="1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1"/>
    </row>
    <row r="394" spans="1:17" ht="1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1"/>
    </row>
    <row r="395" spans="1:17" ht="1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1"/>
    </row>
    <row r="396" spans="1:17" ht="1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1"/>
    </row>
    <row r="397" spans="1:17" ht="1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1"/>
    </row>
    <row r="398" spans="1:17" ht="1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1"/>
    </row>
    <row r="399" spans="1:17" ht="1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1"/>
    </row>
    <row r="400" spans="1:17" ht="1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1"/>
    </row>
    <row r="401" spans="1:17" ht="1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1"/>
    </row>
    <row r="402" spans="1:17" ht="1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1"/>
    </row>
    <row r="403" spans="1:17" ht="1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1"/>
    </row>
    <row r="404" spans="1:17" ht="1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1"/>
    </row>
    <row r="405" spans="1:17" ht="1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1"/>
    </row>
    <row r="406" spans="1:17" ht="1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1"/>
    </row>
    <row r="407" spans="1:17" ht="1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1"/>
    </row>
    <row r="408" spans="1:17" ht="1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1"/>
    </row>
    <row r="409" spans="1:17" ht="1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1"/>
    </row>
    <row r="410" spans="1:17" ht="1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1"/>
    </row>
    <row r="411" spans="1:17" ht="1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1"/>
    </row>
    <row r="412" spans="1:17" ht="1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1"/>
    </row>
    <row r="413" spans="1:17" ht="1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1"/>
    </row>
    <row r="414" spans="1:17" ht="1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1"/>
    </row>
    <row r="415" spans="1:17" ht="1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1"/>
    </row>
    <row r="416" spans="1:17" ht="1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1"/>
    </row>
    <row r="417" spans="1:17" ht="1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1"/>
    </row>
    <row r="418" spans="1:17" ht="1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1"/>
    </row>
    <row r="419" spans="1:17" ht="1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1"/>
    </row>
    <row r="420" spans="1:17" ht="1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1"/>
    </row>
    <row r="421" spans="1:17" ht="1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1"/>
    </row>
    <row r="422" spans="1:17" ht="1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1"/>
    </row>
    <row r="423" spans="1:17" ht="1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1"/>
    </row>
    <row r="424" spans="1:17" ht="1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1"/>
    </row>
    <row r="425" spans="1:17" ht="1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1"/>
    </row>
    <row r="426" spans="1:17" ht="1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1"/>
    </row>
    <row r="427" spans="1:17" ht="1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1"/>
    </row>
    <row r="428" spans="1:17" ht="1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1"/>
    </row>
    <row r="429" spans="1:17" ht="1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1"/>
    </row>
    <row r="430" spans="1:17" ht="1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1"/>
    </row>
    <row r="431" spans="1:17" ht="1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1"/>
    </row>
    <row r="432" spans="1:17" ht="1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1"/>
    </row>
    <row r="433" spans="1:17" ht="1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1"/>
    </row>
    <row r="434" spans="1:17" ht="1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1"/>
    </row>
    <row r="435" spans="1:17" ht="1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1"/>
    </row>
    <row r="436" spans="1:17" ht="1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1"/>
    </row>
    <row r="437" spans="1:17" ht="1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1"/>
    </row>
    <row r="438" spans="1:17" ht="1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1"/>
    </row>
    <row r="439" spans="1:17" ht="1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1"/>
    </row>
    <row r="440" spans="1:17" ht="1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1"/>
    </row>
    <row r="441" spans="1:17" ht="1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1"/>
    </row>
    <row r="442" spans="1:17" ht="1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1"/>
    </row>
    <row r="443" spans="1:17" ht="1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1"/>
    </row>
    <row r="444" spans="1:17" ht="1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1"/>
    </row>
    <row r="445" spans="1:17" ht="1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1"/>
    </row>
    <row r="446" spans="1:17" ht="1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1"/>
    </row>
    <row r="447" spans="1:17" ht="1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1"/>
    </row>
    <row r="448" spans="1:17" ht="1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1"/>
    </row>
    <row r="449" spans="1:17" ht="1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1"/>
    </row>
    <row r="450" spans="1:17" ht="1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1"/>
    </row>
    <row r="451" spans="1:17" ht="1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1"/>
    </row>
    <row r="452" spans="1:17" ht="1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1"/>
    </row>
    <row r="453" spans="1:17" ht="1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1"/>
    </row>
    <row r="454" spans="1:17" ht="1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1"/>
    </row>
    <row r="455" spans="1:17" ht="1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1"/>
    </row>
    <row r="456" spans="1:17" ht="1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1"/>
    </row>
    <row r="457" spans="1:17" ht="1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1"/>
    </row>
    <row r="458" spans="1:17" ht="1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1"/>
    </row>
    <row r="459" spans="1:17" ht="1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1"/>
    </row>
    <row r="460" spans="1:17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1"/>
    </row>
    <row r="461" spans="1:17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1"/>
    </row>
    <row r="462" spans="1:17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1"/>
    </row>
    <row r="463" spans="1:17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1"/>
    </row>
    <row r="464" spans="1:17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1"/>
    </row>
    <row r="465" spans="1:17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1"/>
    </row>
    <row r="466" spans="1:17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1"/>
    </row>
    <row r="467" spans="1:17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1"/>
    </row>
    <row r="468" spans="1:17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1"/>
    </row>
    <row r="469" spans="1:17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1"/>
    </row>
    <row r="470" spans="1:17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1"/>
    </row>
    <row r="471" spans="1:17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1"/>
    </row>
    <row r="472" spans="1:17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1"/>
    </row>
    <row r="473" spans="1:17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1"/>
    </row>
    <row r="474" spans="1:17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1"/>
    </row>
    <row r="475" spans="1:17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1"/>
    </row>
    <row r="476" spans="1:17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1"/>
    </row>
    <row r="477" spans="1:17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1"/>
    </row>
    <row r="478" spans="1:17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1"/>
    </row>
    <row r="479" spans="1:17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1"/>
    </row>
    <row r="480" spans="1:17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1"/>
    </row>
    <row r="481" spans="1:17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1"/>
    </row>
    <row r="482" spans="1:17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1"/>
    </row>
    <row r="483" spans="1:17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1"/>
    </row>
    <row r="484" spans="1:17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1"/>
    </row>
    <row r="485" spans="1:17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1"/>
    </row>
    <row r="486" spans="1:17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1"/>
    </row>
    <row r="487" spans="1:17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1"/>
    </row>
    <row r="488" spans="1:17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1"/>
    </row>
    <row r="489" spans="1:17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1"/>
    </row>
    <row r="490" spans="1:17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1"/>
    </row>
    <row r="491" spans="1:17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1"/>
    </row>
    <row r="492" spans="1:17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1"/>
    </row>
    <row r="493" spans="1:17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1"/>
    </row>
    <row r="494" spans="1:17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1"/>
    </row>
    <row r="495" spans="1:17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1"/>
    </row>
    <row r="496" spans="1:17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1"/>
    </row>
    <row r="497" spans="1:17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1"/>
    </row>
    <row r="498" spans="1:17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1"/>
    </row>
    <row r="499" spans="1:17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1"/>
    </row>
    <row r="500" spans="1:17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1"/>
    </row>
    <row r="501" spans="1:17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1"/>
    </row>
    <row r="502" spans="1:17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1"/>
    </row>
    <row r="503" spans="1:17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1"/>
    </row>
    <row r="504" spans="1:17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1"/>
    </row>
    <row r="505" spans="1:17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1"/>
    </row>
    <row r="506" spans="1:17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1"/>
    </row>
    <row r="507" spans="1:17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1"/>
    </row>
    <row r="508" spans="1:17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1"/>
    </row>
    <row r="509" spans="1:17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1"/>
    </row>
    <row r="510" spans="1:17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1"/>
    </row>
    <row r="511" spans="1:17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1"/>
    </row>
    <row r="512" spans="1:17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1"/>
    </row>
    <row r="513" spans="1:17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1"/>
    </row>
    <row r="514" spans="1:17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1"/>
    </row>
    <row r="515" spans="1:17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1"/>
    </row>
    <row r="516" spans="1:17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1"/>
    </row>
    <row r="517" spans="1:17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1"/>
    </row>
    <row r="518" spans="1:17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1"/>
    </row>
    <row r="519" spans="1:17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1"/>
    </row>
    <row r="520" spans="1:17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1"/>
    </row>
    <row r="521" spans="1:17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1"/>
    </row>
    <row r="522" spans="1:17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1"/>
    </row>
    <row r="523" spans="1:17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1"/>
    </row>
    <row r="524" spans="1:17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1"/>
    </row>
    <row r="525" spans="1:17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1"/>
    </row>
    <row r="526" spans="1:17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1"/>
    </row>
    <row r="527" spans="1:17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1"/>
    </row>
    <row r="528" spans="1:17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1"/>
    </row>
    <row r="529" spans="1:17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1"/>
    </row>
    <row r="530" spans="1:17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1"/>
    </row>
    <row r="531" spans="1:17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1"/>
    </row>
    <row r="532" spans="1:17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1"/>
    </row>
    <row r="533" spans="1:17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1"/>
    </row>
    <row r="534" spans="1:17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1"/>
    </row>
    <row r="535" spans="1:17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1"/>
    </row>
    <row r="536" spans="1:17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1"/>
    </row>
    <row r="537" spans="1:17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1"/>
    </row>
    <row r="538" spans="1:17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1"/>
    </row>
    <row r="539" spans="1:17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1"/>
    </row>
    <row r="540" spans="1:17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1"/>
    </row>
    <row r="541" spans="1:17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1"/>
    </row>
    <row r="542" spans="1:17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1"/>
    </row>
    <row r="543" spans="1:17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1"/>
    </row>
    <row r="544" spans="1:17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1"/>
    </row>
    <row r="545" spans="1:17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1"/>
    </row>
    <row r="546" spans="1:17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1"/>
    </row>
    <row r="547" spans="1:17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1"/>
    </row>
    <row r="548" spans="1:17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1"/>
    </row>
    <row r="549" spans="1:17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1"/>
    </row>
    <row r="550" spans="1:17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1"/>
    </row>
    <row r="551" spans="1:17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1"/>
    </row>
    <row r="552" spans="1:17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1"/>
    </row>
    <row r="553" spans="1:17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1"/>
    </row>
    <row r="554" spans="1:17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1"/>
    </row>
    <row r="555" spans="1:17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1"/>
    </row>
    <row r="556" spans="1:17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1"/>
    </row>
    <row r="557" spans="1:17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1"/>
    </row>
    <row r="558" spans="1:17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1"/>
    </row>
    <row r="559" spans="1:17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1"/>
    </row>
    <row r="560" spans="1:17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1"/>
    </row>
    <row r="561" spans="1:17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1"/>
    </row>
    <row r="562" spans="1:17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1"/>
    </row>
    <row r="563" spans="1:17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1"/>
    </row>
    <row r="564" spans="1:17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1"/>
    </row>
    <row r="565" spans="1:17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1"/>
    </row>
    <row r="566" spans="1:17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1"/>
    </row>
    <row r="567" spans="1:17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1"/>
    </row>
    <row r="568" spans="1:17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1"/>
    </row>
    <row r="569" spans="1:17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1"/>
    </row>
    <row r="570" spans="1:17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1"/>
    </row>
    <row r="571" spans="1:17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1"/>
    </row>
    <row r="572" spans="1:17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1"/>
    </row>
    <row r="573" spans="1:17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1"/>
    </row>
    <row r="574" spans="1:17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1"/>
    </row>
    <row r="575" spans="1:17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1"/>
    </row>
    <row r="576" spans="1:17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1"/>
    </row>
    <row r="577" spans="1:17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1"/>
    </row>
    <row r="578" spans="1:17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1"/>
    </row>
    <row r="579" spans="1:17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1"/>
    </row>
    <row r="580" spans="1:17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1"/>
    </row>
    <row r="581" spans="1:17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1"/>
    </row>
    <row r="582" spans="1:17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1"/>
    </row>
    <row r="583" spans="1:17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1"/>
    </row>
    <row r="584" spans="1:17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1"/>
    </row>
    <row r="585" spans="1:17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1"/>
    </row>
    <row r="586" spans="1:17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1"/>
    </row>
    <row r="587" spans="1:17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1"/>
    </row>
    <row r="588" spans="1:17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1"/>
    </row>
    <row r="589" spans="1:17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1"/>
    </row>
    <row r="590" spans="1:17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1"/>
    </row>
    <row r="591" spans="1:17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1"/>
    </row>
    <row r="592" spans="1:17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1"/>
    </row>
    <row r="593" spans="1:17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1"/>
    </row>
    <row r="594" spans="1:17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1"/>
    </row>
    <row r="595" spans="1:17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1"/>
    </row>
    <row r="596" spans="1:17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1"/>
    </row>
    <row r="597" spans="1:17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1"/>
    </row>
    <row r="598" spans="1:17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1"/>
    </row>
    <row r="599" spans="1:17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1"/>
    </row>
    <row r="600" spans="1:17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1"/>
    </row>
    <row r="601" spans="1:17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1"/>
    </row>
    <row r="602" spans="1:17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1"/>
    </row>
    <row r="603" spans="1:17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1"/>
    </row>
    <row r="604" spans="1:17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1"/>
    </row>
    <row r="605" spans="1:17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1"/>
    </row>
    <row r="606" spans="1:17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1"/>
    </row>
    <row r="607" spans="1:17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1"/>
    </row>
    <row r="608" spans="1:17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1"/>
    </row>
    <row r="609" spans="1:17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1"/>
    </row>
    <row r="610" spans="1:17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1"/>
    </row>
    <row r="611" spans="1:17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1"/>
    </row>
    <row r="612" spans="1:17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1"/>
    </row>
    <row r="613" spans="1:17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1"/>
    </row>
    <row r="614" spans="1:17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1"/>
    </row>
    <row r="615" spans="1:17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1"/>
    </row>
    <row r="616" spans="1:17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1"/>
    </row>
    <row r="617" spans="1:17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1"/>
    </row>
    <row r="618" spans="1:17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1"/>
    </row>
    <row r="619" spans="1:17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1"/>
    </row>
    <row r="620" spans="1:17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1"/>
    </row>
    <row r="621" spans="1:17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1"/>
    </row>
    <row r="622" spans="1:17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1"/>
    </row>
    <row r="623" spans="1:17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1"/>
    </row>
    <row r="624" spans="1:17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1"/>
    </row>
    <row r="625" spans="1:17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1"/>
    </row>
    <row r="626" spans="1:17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1"/>
    </row>
    <row r="627" spans="1:17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1"/>
    </row>
    <row r="628" spans="1:17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1"/>
    </row>
    <row r="629" spans="1:17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1"/>
    </row>
    <row r="630" spans="1:17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1"/>
    </row>
    <row r="631" spans="1:17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1"/>
    </row>
    <row r="632" spans="1:17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1"/>
    </row>
    <row r="633" spans="1:17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1"/>
    </row>
    <row r="634" spans="1:17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1"/>
    </row>
    <row r="635" spans="1:17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1"/>
    </row>
    <row r="636" spans="1:17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1"/>
    </row>
    <row r="637" spans="1:17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1"/>
    </row>
    <row r="638" spans="1:17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1"/>
    </row>
    <row r="639" spans="1:17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1"/>
    </row>
    <row r="640" spans="1:17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1"/>
    </row>
    <row r="641" spans="1:17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1"/>
    </row>
    <row r="642" spans="1:17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1"/>
    </row>
    <row r="643" spans="1:17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1"/>
    </row>
    <row r="644" spans="1:17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1"/>
    </row>
    <row r="645" spans="1:17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1"/>
    </row>
    <row r="646" spans="1:17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1"/>
    </row>
    <row r="647" spans="1:17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1"/>
    </row>
    <row r="648" spans="1:17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1"/>
    </row>
    <row r="649" spans="1:17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1"/>
    </row>
    <row r="650" spans="1:17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1"/>
    </row>
    <row r="651" spans="1:17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1"/>
    </row>
    <row r="652" spans="1:17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1"/>
    </row>
    <row r="653" spans="1:17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1"/>
    </row>
    <row r="654" spans="1:17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1"/>
    </row>
    <row r="655" spans="1:17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1"/>
    </row>
    <row r="656" spans="1:17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1"/>
    </row>
    <row r="657" spans="1:17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1"/>
    </row>
    <row r="658" spans="1:17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1"/>
    </row>
    <row r="659" spans="1:17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1"/>
    </row>
    <row r="660" spans="1:17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1"/>
    </row>
    <row r="661" spans="1:17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1"/>
    </row>
    <row r="662" spans="1:17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1"/>
    </row>
    <row r="663" spans="1:17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1"/>
    </row>
    <row r="664" spans="1:17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1"/>
    </row>
    <row r="665" spans="1:17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1"/>
    </row>
    <row r="666" spans="1:17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1"/>
    </row>
    <row r="667" spans="1:17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1"/>
    </row>
    <row r="668" spans="1:17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1"/>
    </row>
    <row r="669" spans="1:17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1"/>
    </row>
    <row r="670" spans="1:17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1"/>
    </row>
    <row r="671" spans="1:17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1"/>
    </row>
    <row r="672" spans="1:17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1"/>
    </row>
    <row r="673" spans="1:17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1"/>
    </row>
    <row r="674" spans="1:17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1"/>
    </row>
    <row r="675" spans="1:17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1"/>
    </row>
    <row r="676" spans="1:17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1"/>
    </row>
    <row r="677" spans="1:17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1"/>
    </row>
    <row r="678" spans="1:17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1"/>
    </row>
    <row r="679" spans="1:17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1"/>
    </row>
    <row r="680" spans="1:17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1"/>
    </row>
    <row r="681" spans="1:17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1"/>
    </row>
    <row r="682" spans="1:17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1"/>
    </row>
    <row r="683" spans="1:17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1"/>
    </row>
    <row r="684" spans="1:17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1"/>
    </row>
    <row r="685" spans="1:17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1"/>
    </row>
    <row r="686" spans="1:17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1"/>
    </row>
    <row r="687" spans="1:17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1"/>
    </row>
    <row r="688" spans="1:17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1"/>
    </row>
    <row r="689" spans="1:17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1"/>
    </row>
    <row r="690" spans="1:17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1"/>
    </row>
    <row r="691" spans="1:17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1"/>
    </row>
    <row r="692" spans="1:17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1"/>
    </row>
    <row r="693" spans="1:17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1"/>
    </row>
    <row r="694" spans="1:17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1"/>
    </row>
    <row r="695" spans="1:17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1"/>
    </row>
    <row r="696" spans="1:17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1"/>
    </row>
    <row r="697" spans="1:17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1"/>
    </row>
    <row r="698" spans="1:17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1"/>
    </row>
    <row r="699" spans="1:17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1"/>
    </row>
    <row r="700" spans="1:17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1"/>
    </row>
    <row r="701" spans="1:17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1"/>
    </row>
    <row r="702" spans="1:17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1"/>
    </row>
    <row r="703" spans="1:17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1"/>
    </row>
    <row r="704" spans="1:17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1"/>
    </row>
    <row r="705" spans="1:17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1"/>
    </row>
    <row r="706" spans="1:17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1"/>
    </row>
    <row r="707" spans="1:17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1"/>
    </row>
    <row r="708" spans="1:17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1"/>
    </row>
    <row r="709" spans="1:17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1"/>
    </row>
    <row r="710" spans="1:17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1"/>
    </row>
    <row r="711" spans="1:17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1"/>
    </row>
    <row r="712" spans="1:17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1"/>
    </row>
    <row r="713" spans="1:17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1"/>
    </row>
    <row r="714" spans="1:17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1"/>
    </row>
    <row r="715" spans="1:17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1"/>
    </row>
    <row r="716" spans="1:17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1"/>
    </row>
    <row r="717" spans="1:17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1"/>
    </row>
    <row r="718" spans="1:17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1"/>
    </row>
    <row r="719" spans="1:17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1"/>
    </row>
    <row r="720" spans="1:17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1"/>
    </row>
    <row r="721" spans="1:17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1"/>
    </row>
    <row r="722" spans="1:17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1"/>
    </row>
    <row r="723" spans="1:17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1"/>
    </row>
    <row r="724" spans="1:17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1"/>
    </row>
    <row r="725" spans="1:17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1"/>
    </row>
    <row r="726" spans="1:17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1"/>
    </row>
    <row r="727" spans="1:17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1"/>
    </row>
    <row r="728" spans="1:17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1"/>
    </row>
    <row r="729" spans="1:17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1"/>
    </row>
    <row r="730" spans="1:17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1"/>
    </row>
    <row r="731" spans="1:17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1"/>
    </row>
    <row r="732" spans="1:17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1"/>
    </row>
    <row r="733" spans="1:17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1"/>
    </row>
    <row r="734" spans="1:17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1"/>
    </row>
    <row r="735" spans="1:17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1"/>
    </row>
    <row r="736" spans="1:17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1"/>
    </row>
    <row r="737" spans="1:17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1"/>
    </row>
    <row r="738" spans="1:17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1"/>
    </row>
    <row r="739" spans="1:17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1"/>
    </row>
    <row r="740" spans="1:17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1"/>
    </row>
    <row r="741" spans="1:17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1"/>
    </row>
    <row r="742" spans="1:17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1"/>
    </row>
    <row r="743" spans="1:17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1"/>
    </row>
    <row r="744" spans="1:17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1"/>
    </row>
    <row r="745" spans="1:17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1"/>
    </row>
    <row r="746" spans="1:17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1"/>
    </row>
    <row r="747" spans="1:17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1"/>
    </row>
    <row r="748" spans="1:17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1"/>
    </row>
    <row r="749" spans="1:17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1"/>
    </row>
    <row r="750" spans="1:17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1"/>
    </row>
    <row r="751" spans="1:17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1"/>
    </row>
    <row r="752" spans="1:17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1"/>
    </row>
    <row r="753" spans="1:17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1"/>
    </row>
    <row r="754" spans="1:17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1"/>
    </row>
    <row r="755" spans="1:17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1"/>
    </row>
    <row r="756" spans="1:17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1"/>
    </row>
    <row r="757" spans="1:17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1"/>
    </row>
    <row r="758" spans="1:17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1"/>
    </row>
    <row r="759" spans="1:17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1"/>
    </row>
    <row r="760" spans="1:17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1"/>
    </row>
    <row r="761" spans="1:17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1"/>
    </row>
    <row r="762" spans="1:17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1"/>
    </row>
    <row r="763" spans="1:17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1"/>
    </row>
    <row r="764" spans="1:17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1"/>
    </row>
    <row r="765" spans="1:17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1"/>
    </row>
    <row r="766" spans="1:17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1"/>
    </row>
    <row r="767" spans="1:17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1"/>
    </row>
    <row r="768" spans="1:17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1"/>
    </row>
    <row r="769" spans="1:17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1"/>
    </row>
    <row r="770" spans="1:17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1"/>
    </row>
    <row r="771" spans="1:17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1"/>
    </row>
    <row r="772" spans="1:17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1"/>
    </row>
    <row r="773" spans="1:17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1"/>
    </row>
    <row r="774" spans="1:17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1"/>
    </row>
    <row r="775" spans="1:17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1"/>
    </row>
    <row r="776" spans="1:17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1"/>
    </row>
    <row r="777" spans="1:17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1"/>
    </row>
    <row r="778" spans="1:17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1"/>
    </row>
    <row r="779" spans="1:17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1"/>
    </row>
    <row r="780" spans="1:17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1"/>
    </row>
    <row r="781" spans="1:17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1"/>
    </row>
    <row r="782" spans="1:17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1"/>
    </row>
    <row r="783" spans="1:17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1"/>
    </row>
    <row r="784" spans="1:17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1"/>
    </row>
    <row r="785" spans="1:17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1"/>
    </row>
    <row r="786" spans="1:17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1"/>
    </row>
    <row r="787" spans="1:17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1"/>
    </row>
    <row r="788" spans="1:17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1"/>
    </row>
    <row r="789" spans="1:17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1"/>
    </row>
    <row r="790" spans="1:17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1"/>
    </row>
    <row r="791" spans="1:17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1"/>
    </row>
    <row r="792" spans="1:17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1"/>
    </row>
    <row r="793" spans="1:17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1"/>
    </row>
    <row r="794" spans="1:17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1"/>
    </row>
    <row r="795" spans="1:17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1"/>
    </row>
    <row r="796" spans="1:17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1"/>
    </row>
    <row r="797" spans="1:17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1"/>
    </row>
    <row r="798" spans="1:17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1"/>
    </row>
    <row r="799" spans="1:17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1"/>
    </row>
    <row r="800" spans="1:17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1"/>
    </row>
    <row r="801" spans="1:17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1"/>
    </row>
    <row r="802" spans="1:17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1"/>
    </row>
    <row r="803" spans="1:17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1"/>
    </row>
    <row r="804" spans="1:17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1"/>
    </row>
    <row r="805" spans="1:17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1"/>
    </row>
    <row r="806" spans="1:17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1"/>
    </row>
    <row r="807" spans="1:17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1"/>
    </row>
    <row r="808" spans="1:17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1"/>
    </row>
    <row r="809" spans="1:17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1"/>
    </row>
    <row r="810" spans="1:17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1"/>
    </row>
    <row r="811" spans="1:17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1"/>
    </row>
    <row r="812" spans="1:17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1"/>
    </row>
    <row r="813" spans="1:17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1"/>
    </row>
    <row r="814" spans="1:17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1"/>
    </row>
    <row r="815" spans="1:17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1"/>
    </row>
    <row r="816" spans="1:17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1"/>
    </row>
    <row r="817" spans="1:17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1"/>
    </row>
    <row r="818" spans="1:17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1"/>
    </row>
    <row r="819" spans="1:17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1"/>
    </row>
    <row r="820" spans="1:17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1"/>
    </row>
    <row r="821" spans="1:17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1"/>
    </row>
    <row r="822" spans="1:17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1"/>
    </row>
    <row r="823" spans="1:17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1"/>
    </row>
    <row r="824" spans="1:17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1"/>
    </row>
    <row r="825" spans="1:17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1"/>
    </row>
    <row r="826" spans="1:17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1"/>
    </row>
    <row r="827" spans="1:17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1"/>
    </row>
    <row r="828" spans="1:17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1"/>
    </row>
    <row r="829" spans="1:17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1"/>
    </row>
    <row r="830" spans="1:17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1"/>
    </row>
    <row r="831" spans="1:17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1"/>
    </row>
    <row r="832" spans="1:17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1"/>
    </row>
    <row r="833" spans="1:17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1"/>
    </row>
    <row r="834" spans="1:17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1"/>
    </row>
    <row r="835" spans="1:17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1"/>
    </row>
    <row r="836" spans="1:17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1"/>
    </row>
    <row r="837" spans="1:17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1"/>
    </row>
    <row r="838" spans="1:17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1"/>
    </row>
    <row r="839" spans="1:17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1"/>
    </row>
    <row r="840" spans="1:17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1"/>
    </row>
    <row r="841" spans="1:17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1"/>
    </row>
    <row r="842" spans="1:17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1"/>
    </row>
    <row r="843" spans="1:17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1"/>
    </row>
    <row r="844" spans="1:17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1"/>
    </row>
    <row r="845" spans="1:17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1"/>
    </row>
    <row r="846" spans="1:17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1"/>
    </row>
    <row r="847" spans="1:17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1"/>
    </row>
    <row r="848" spans="1:17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1"/>
    </row>
    <row r="849" spans="1:17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1"/>
    </row>
    <row r="850" spans="1:17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1"/>
    </row>
    <row r="851" spans="1:17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1"/>
    </row>
    <row r="852" spans="1:17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1"/>
    </row>
    <row r="853" spans="1:17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1"/>
    </row>
    <row r="854" spans="1:17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1"/>
    </row>
    <row r="855" spans="1:17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1"/>
    </row>
    <row r="856" spans="1:17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1"/>
    </row>
    <row r="857" spans="1:17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1"/>
    </row>
    <row r="858" spans="1:17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1"/>
    </row>
    <row r="859" spans="1:17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1"/>
    </row>
    <row r="860" spans="1:17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1"/>
    </row>
    <row r="861" spans="1:17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1"/>
    </row>
    <row r="862" spans="1:17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1"/>
    </row>
    <row r="863" spans="1:17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1"/>
    </row>
    <row r="864" spans="1:17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1"/>
    </row>
    <row r="865" spans="1:17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1"/>
    </row>
    <row r="866" spans="1:17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1"/>
    </row>
    <row r="867" spans="1:17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1"/>
    </row>
    <row r="868" spans="1:17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1"/>
    </row>
    <row r="869" spans="1:17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1"/>
    </row>
    <row r="870" spans="1:17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1"/>
    </row>
    <row r="871" spans="1:17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1"/>
    </row>
    <row r="872" spans="1:17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1"/>
    </row>
    <row r="873" spans="1:17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1"/>
    </row>
    <row r="874" spans="1:17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1"/>
    </row>
    <row r="875" spans="1:17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1"/>
    </row>
    <row r="876" spans="1:17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1"/>
    </row>
    <row r="877" spans="1:17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1"/>
    </row>
    <row r="878" spans="1:17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1"/>
    </row>
    <row r="879" spans="1:17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1"/>
    </row>
    <row r="880" spans="1:17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1"/>
    </row>
    <row r="881" spans="1:17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1"/>
    </row>
    <row r="882" spans="1:17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1"/>
    </row>
    <row r="883" spans="1:17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1"/>
    </row>
    <row r="884" spans="1:17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1"/>
    </row>
    <row r="885" spans="1:17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1"/>
    </row>
    <row r="886" spans="1:17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1"/>
    </row>
    <row r="887" spans="1:17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1"/>
    </row>
    <row r="888" spans="1:17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1"/>
    </row>
    <row r="889" spans="1:17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1"/>
    </row>
    <row r="890" spans="1:17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1"/>
    </row>
    <row r="891" spans="1:17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1"/>
    </row>
    <row r="892" spans="1:17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1"/>
    </row>
    <row r="893" spans="1:17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1"/>
    </row>
    <row r="894" spans="1:17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1"/>
    </row>
    <row r="895" spans="1:17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1"/>
    </row>
    <row r="896" spans="1:17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1"/>
    </row>
    <row r="897" spans="1:17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1"/>
    </row>
    <row r="898" spans="1:17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1"/>
    </row>
    <row r="899" spans="1:17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1"/>
    </row>
    <row r="900" spans="1:17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1"/>
    </row>
    <row r="901" spans="1:17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1"/>
    </row>
    <row r="902" spans="1:17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1"/>
    </row>
    <row r="903" spans="1:17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1"/>
    </row>
    <row r="904" spans="1:17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1"/>
    </row>
    <row r="905" spans="1:17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1"/>
    </row>
    <row r="906" spans="1:17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1"/>
    </row>
    <row r="907" spans="1:17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1"/>
    </row>
    <row r="908" spans="1:17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1"/>
    </row>
    <row r="909" spans="1:17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1"/>
    </row>
    <row r="910" spans="1:17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1"/>
    </row>
    <row r="911" spans="1:17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1"/>
    </row>
    <row r="912" spans="1:17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1"/>
    </row>
    <row r="913" spans="1:17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1"/>
    </row>
    <row r="914" spans="1:17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1"/>
    </row>
    <row r="915" spans="1:17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1"/>
    </row>
    <row r="916" spans="1:17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1"/>
    </row>
    <row r="917" spans="1:17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1"/>
    </row>
    <row r="918" spans="1:17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1"/>
    </row>
    <row r="919" spans="1:17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1"/>
    </row>
    <row r="920" spans="1:17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1"/>
    </row>
    <row r="921" spans="1:17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1"/>
    </row>
    <row r="922" spans="1:17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1"/>
    </row>
    <row r="923" spans="1:17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1"/>
    </row>
    <row r="924" spans="1:17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1"/>
    </row>
    <row r="925" spans="1:17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1"/>
    </row>
    <row r="926" spans="1:17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1"/>
    </row>
    <row r="927" spans="1:17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1"/>
    </row>
    <row r="928" spans="1:17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1"/>
    </row>
    <row r="929" spans="1:17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1"/>
    </row>
    <row r="930" spans="1:17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1"/>
    </row>
    <row r="931" spans="1:17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1"/>
    </row>
    <row r="932" spans="1:17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1"/>
    </row>
    <row r="933" spans="1:17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1"/>
    </row>
    <row r="934" spans="1:17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1"/>
    </row>
    <row r="935" spans="1:17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1"/>
    </row>
    <row r="936" spans="1:17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1"/>
    </row>
    <row r="937" spans="1:17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1"/>
    </row>
    <row r="938" spans="1:17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1"/>
    </row>
    <row r="939" spans="1:17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1"/>
    </row>
    <row r="940" spans="1:17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1"/>
    </row>
    <row r="941" spans="1:17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1"/>
    </row>
    <row r="942" spans="1:17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1"/>
    </row>
    <row r="943" spans="1:17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1"/>
    </row>
    <row r="944" spans="1:17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1"/>
    </row>
    <row r="945" spans="1:17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1"/>
    </row>
    <row r="946" spans="1:17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1"/>
    </row>
    <row r="947" spans="1:17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1"/>
    </row>
    <row r="948" spans="1:17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1"/>
    </row>
    <row r="949" spans="1:17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1"/>
    </row>
    <row r="950" spans="1:17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1"/>
    </row>
    <row r="951" spans="1:17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1"/>
    </row>
    <row r="952" spans="1:17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1"/>
    </row>
    <row r="953" spans="1:17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1"/>
    </row>
    <row r="954" spans="1:17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1"/>
    </row>
    <row r="955" spans="1:17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1"/>
    </row>
    <row r="956" spans="1:17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1"/>
    </row>
    <row r="957" spans="1:17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1"/>
    </row>
    <row r="958" spans="1:17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1"/>
    </row>
    <row r="959" spans="1:17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1"/>
    </row>
    <row r="960" spans="1:17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1"/>
    </row>
    <row r="961" spans="1:17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1"/>
    </row>
    <row r="962" spans="1:17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1"/>
    </row>
    <row r="963" spans="1:17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1"/>
    </row>
    <row r="964" spans="1:17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1"/>
    </row>
    <row r="965" spans="1:17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1"/>
    </row>
    <row r="966" spans="1:17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1"/>
    </row>
    <row r="967" spans="1:17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1"/>
    </row>
    <row r="968" spans="1:17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1"/>
    </row>
    <row r="969" spans="1:17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1"/>
    </row>
    <row r="970" spans="1:17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1"/>
    </row>
    <row r="971" spans="1:17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1"/>
    </row>
    <row r="972" spans="1:17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1"/>
    </row>
    <row r="973" spans="1:17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1"/>
    </row>
    <row r="974" spans="1:17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1"/>
    </row>
    <row r="975" spans="1:17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1"/>
    </row>
    <row r="976" spans="1:17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1"/>
    </row>
    <row r="977" spans="1:17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1"/>
    </row>
    <row r="978" spans="1:17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1"/>
    </row>
    <row r="979" spans="1:17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1"/>
    </row>
    <row r="980" spans="1:17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1"/>
    </row>
    <row r="981" spans="1:17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1"/>
    </row>
    <row r="982" spans="1:17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1"/>
    </row>
    <row r="983" spans="1:17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1"/>
    </row>
    <row r="984" spans="1:17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1"/>
    </row>
    <row r="985" spans="1:17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1"/>
    </row>
    <row r="986" spans="1:17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1"/>
    </row>
    <row r="987" spans="1:17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1"/>
    </row>
    <row r="988" spans="1:17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1"/>
    </row>
    <row r="989" spans="1:17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1"/>
    </row>
    <row r="990" spans="1:17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1"/>
    </row>
    <row r="991" spans="1:17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2"/>
      <c r="Q991" s="1"/>
    </row>
    <row r="992" spans="1:17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2"/>
      <c r="Q992" s="1"/>
    </row>
    <row r="993" spans="1:17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2"/>
      <c r="Q993" s="1"/>
    </row>
    <row r="994" spans="1:17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2"/>
      <c r="Q994" s="1"/>
    </row>
    <row r="995" spans="1:17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2"/>
      <c r="Q995" s="1"/>
    </row>
    <row r="996" spans="1:17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2"/>
      <c r="Q996" s="1"/>
    </row>
    <row r="997" spans="1:17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2"/>
      <c r="Q997" s="1"/>
    </row>
    <row r="998" spans="1:17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2"/>
      <c r="Q998" s="1"/>
    </row>
    <row r="999" spans="1:17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2"/>
      <c r="Q999" s="1"/>
    </row>
    <row r="1000" spans="1:17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2"/>
      <c r="Q1000" s="1"/>
    </row>
  </sheetData>
  <autoFilter ref="A1:Q259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workbookViewId="0">
      <selection activeCell="O12" sqref="O12"/>
    </sheetView>
  </sheetViews>
  <sheetFormatPr defaultColWidth="33.85546875" defaultRowHeight="15" x14ac:dyDescent="0.25"/>
  <cols>
    <col min="1" max="1" width="23.140625" bestFit="1" customWidth="1"/>
    <col min="2" max="2" width="22" bestFit="1" customWidth="1"/>
    <col min="3" max="3" width="17.85546875" style="38" customWidth="1"/>
    <col min="4" max="4" width="12.140625" style="38" hidden="1" customWidth="1"/>
    <col min="5" max="6" width="44.28515625" hidden="1" customWidth="1"/>
    <col min="7" max="7" width="9.28515625" style="39" hidden="1" customWidth="1"/>
    <col min="8" max="8" width="21.42578125" bestFit="1" customWidth="1"/>
    <col min="9" max="9" width="12.140625" style="39" bestFit="1" customWidth="1"/>
    <col min="10" max="10" width="40.42578125" bestFit="1" customWidth="1"/>
    <col min="11" max="11" width="130.28515625" style="43" bestFit="1" customWidth="1"/>
    <col min="12" max="12" width="7.140625" bestFit="1" customWidth="1"/>
    <col min="13" max="13" width="18.140625" style="38" bestFit="1" customWidth="1"/>
    <col min="14" max="14" width="14.28515625" bestFit="1" customWidth="1"/>
    <col min="15" max="15" width="8.85546875" customWidth="1"/>
    <col min="16" max="17" width="15.28515625" bestFit="1" customWidth="1"/>
    <col min="18" max="18" width="32.42578125" bestFit="1" customWidth="1"/>
    <col min="19" max="19" width="40.42578125" bestFit="1" customWidth="1"/>
    <col min="20" max="20" width="24.28515625" bestFit="1" customWidth="1"/>
    <col min="21" max="21" width="29.140625" bestFit="1" customWidth="1"/>
    <col min="22" max="22" width="30.140625" bestFit="1" customWidth="1"/>
    <col min="23" max="23" width="28.28515625" bestFit="1" customWidth="1"/>
    <col min="24" max="24" width="24.28515625" bestFit="1" customWidth="1"/>
    <col min="25" max="25" width="29" bestFit="1" customWidth="1"/>
    <col min="26" max="26" width="33.42578125" bestFit="1" customWidth="1"/>
    <col min="27" max="27" width="29" bestFit="1" customWidth="1"/>
    <col min="28" max="28" width="23.140625" bestFit="1" customWidth="1"/>
    <col min="29" max="29" width="36.28515625" bestFit="1" customWidth="1"/>
    <col min="30" max="30" width="41.140625" bestFit="1" customWidth="1"/>
    <col min="31" max="31" width="27.42578125" bestFit="1" customWidth="1"/>
    <col min="32" max="32" width="40.140625" bestFit="1" customWidth="1"/>
    <col min="33" max="33" width="21.7109375" bestFit="1" customWidth="1"/>
    <col min="34" max="34" width="32.42578125" bestFit="1" customWidth="1"/>
    <col min="35" max="35" width="40.42578125" bestFit="1" customWidth="1"/>
    <col min="36" max="36" width="24.28515625" bestFit="1" customWidth="1"/>
    <col min="37" max="37" width="29.140625" bestFit="1" customWidth="1"/>
    <col min="38" max="38" width="30.140625" bestFit="1" customWidth="1"/>
    <col min="39" max="39" width="28.28515625" bestFit="1" customWidth="1"/>
    <col min="40" max="40" width="24.28515625" bestFit="1" customWidth="1"/>
    <col min="41" max="41" width="48.28515625" bestFit="1" customWidth="1"/>
    <col min="42" max="42" width="22.42578125" bestFit="1" customWidth="1"/>
  </cols>
  <sheetData>
    <row r="1" spans="1:17" s="36" customFormat="1" ht="42" customHeight="1" x14ac:dyDescent="0.25">
      <c r="A1" s="35" t="s">
        <v>862</v>
      </c>
      <c r="B1" s="35" t="s">
        <v>931</v>
      </c>
      <c r="C1" s="35" t="s">
        <v>338</v>
      </c>
      <c r="D1" s="46" t="s">
        <v>863</v>
      </c>
      <c r="E1" s="35" t="s">
        <v>932</v>
      </c>
      <c r="F1" s="35" t="s">
        <v>953</v>
      </c>
      <c r="G1" s="35" t="s">
        <v>935</v>
      </c>
      <c r="H1" s="63" t="s">
        <v>862</v>
      </c>
      <c r="I1" s="63" t="s">
        <v>863</v>
      </c>
      <c r="J1" s="63" t="s">
        <v>932</v>
      </c>
      <c r="K1" s="64" t="s">
        <v>953</v>
      </c>
      <c r="L1" s="63" t="s">
        <v>933</v>
      </c>
      <c r="M1" s="63" t="s">
        <v>934</v>
      </c>
      <c r="N1" s="63" t="s">
        <v>936</v>
      </c>
      <c r="O1" s="63" t="s">
        <v>955</v>
      </c>
      <c r="P1"/>
      <c r="Q1"/>
    </row>
    <row r="2" spans="1:17" ht="16.5" x14ac:dyDescent="0.25">
      <c r="A2" s="29" t="s">
        <v>864</v>
      </c>
      <c r="B2" s="30" t="s">
        <v>372</v>
      </c>
      <c r="C2" s="37">
        <f>VLOOKUP(B:B,'Tabella GdU'!D:F,3,FALSE)</f>
        <v>15.711600000000001</v>
      </c>
      <c r="D2" s="44" t="s">
        <v>865</v>
      </c>
      <c r="E2" s="31" t="s">
        <v>867</v>
      </c>
      <c r="F2" s="31" t="s">
        <v>866</v>
      </c>
      <c r="G2" s="41">
        <v>10</v>
      </c>
      <c r="H2" s="65" t="s">
        <v>864</v>
      </c>
      <c r="I2" s="66" t="s">
        <v>865</v>
      </c>
      <c r="J2" s="39" t="s">
        <v>867</v>
      </c>
      <c r="K2" s="47" t="s">
        <v>866</v>
      </c>
      <c r="L2" s="39">
        <v>4</v>
      </c>
      <c r="M2" s="39">
        <v>44.123699999999999</v>
      </c>
      <c r="N2" s="45">
        <v>11.25</v>
      </c>
      <c r="O2" s="39">
        <v>10</v>
      </c>
    </row>
    <row r="3" spans="1:17" ht="16.5" x14ac:dyDescent="0.25">
      <c r="A3" s="29" t="s">
        <v>864</v>
      </c>
      <c r="B3" s="30" t="s">
        <v>787</v>
      </c>
      <c r="C3" s="37">
        <f>VLOOKUP(B:B,'Tabella GdU'!D:F,3,FALSE)</f>
        <v>12.4246</v>
      </c>
      <c r="D3" s="44" t="s">
        <v>865</v>
      </c>
      <c r="E3" s="31" t="s">
        <v>867</v>
      </c>
      <c r="F3" s="31" t="s">
        <v>866</v>
      </c>
      <c r="G3" s="42">
        <v>10</v>
      </c>
      <c r="H3" s="65" t="s">
        <v>868</v>
      </c>
      <c r="I3" s="66" t="s">
        <v>869</v>
      </c>
      <c r="J3" s="39" t="s">
        <v>871</v>
      </c>
      <c r="K3" s="47" t="s">
        <v>870</v>
      </c>
      <c r="L3" s="39">
        <v>3</v>
      </c>
      <c r="M3" s="39">
        <v>141.77930000000001</v>
      </c>
      <c r="N3" s="45">
        <v>15</v>
      </c>
      <c r="O3" s="39">
        <v>20</v>
      </c>
    </row>
    <row r="4" spans="1:17" ht="16.5" x14ac:dyDescent="0.25">
      <c r="A4" s="29" t="s">
        <v>864</v>
      </c>
      <c r="B4" s="30" t="s">
        <v>507</v>
      </c>
      <c r="C4" s="37">
        <f>VLOOKUP(B:B,'Tabella GdU'!D:F,3,FALSE)</f>
        <v>11.4238</v>
      </c>
      <c r="D4" s="44" t="s">
        <v>865</v>
      </c>
      <c r="E4" s="31" t="s">
        <v>867</v>
      </c>
      <c r="F4" s="31" t="s">
        <v>866</v>
      </c>
      <c r="G4" s="42">
        <v>10</v>
      </c>
      <c r="H4" s="65" t="s">
        <v>872</v>
      </c>
      <c r="I4" s="66" t="s">
        <v>873</v>
      </c>
      <c r="J4" s="39" t="s">
        <v>874</v>
      </c>
      <c r="K4" s="47" t="s">
        <v>941</v>
      </c>
      <c r="L4" s="39">
        <v>3</v>
      </c>
      <c r="M4" s="39">
        <v>55.177599999999998</v>
      </c>
      <c r="N4" s="45">
        <v>11.666666666666666</v>
      </c>
      <c r="O4" s="39">
        <v>10</v>
      </c>
    </row>
    <row r="5" spans="1:17" ht="16.5" x14ac:dyDescent="0.25">
      <c r="A5" s="29" t="s">
        <v>864</v>
      </c>
      <c r="B5" s="30" t="s">
        <v>468</v>
      </c>
      <c r="C5" s="37">
        <f>VLOOKUP(B:B,'Tabella GdU'!D:F,3,FALSE)</f>
        <v>4.5636999999999999</v>
      </c>
      <c r="D5" s="44" t="s">
        <v>865</v>
      </c>
      <c r="E5" s="31" t="s">
        <v>867</v>
      </c>
      <c r="F5" s="31" t="s">
        <v>866</v>
      </c>
      <c r="G5" s="42">
        <v>15</v>
      </c>
      <c r="H5" s="65" t="s">
        <v>875</v>
      </c>
      <c r="I5" s="66" t="s">
        <v>876</v>
      </c>
      <c r="J5" s="39" t="s">
        <v>877</v>
      </c>
      <c r="K5" s="47" t="s">
        <v>942</v>
      </c>
      <c r="L5" s="39">
        <v>4</v>
      </c>
      <c r="M5" s="39">
        <v>44.422500000000007</v>
      </c>
      <c r="N5" s="45">
        <v>13.75</v>
      </c>
      <c r="O5" s="39">
        <v>10</v>
      </c>
    </row>
    <row r="6" spans="1:17" ht="33" x14ac:dyDescent="0.25">
      <c r="A6" s="29" t="s">
        <v>868</v>
      </c>
      <c r="B6" s="32" t="s">
        <v>442</v>
      </c>
      <c r="C6" s="37">
        <f>VLOOKUP(B:B,'Tabella GdU'!D:F,3,FALSE)</f>
        <v>48.3611</v>
      </c>
      <c r="D6" s="44" t="s">
        <v>869</v>
      </c>
      <c r="E6" s="31" t="s">
        <v>871</v>
      </c>
      <c r="F6" s="31" t="s">
        <v>870</v>
      </c>
      <c r="G6" s="42">
        <v>15</v>
      </c>
      <c r="H6" s="65" t="s">
        <v>878</v>
      </c>
      <c r="I6" s="66" t="s">
        <v>879</v>
      </c>
      <c r="J6" s="39" t="s">
        <v>880</v>
      </c>
      <c r="K6" s="47" t="s">
        <v>943</v>
      </c>
      <c r="L6" s="39">
        <v>12</v>
      </c>
      <c r="M6" s="39">
        <v>257.35989999999998</v>
      </c>
      <c r="N6" s="45">
        <v>11.666666666666666</v>
      </c>
      <c r="O6" s="39">
        <v>20</v>
      </c>
    </row>
    <row r="7" spans="1:17" ht="16.5" x14ac:dyDescent="0.25">
      <c r="A7" s="29" t="s">
        <v>868</v>
      </c>
      <c r="B7" s="32" t="s">
        <v>444</v>
      </c>
      <c r="C7" s="37">
        <f>VLOOKUP(B:B,'Tabella GdU'!D:F,3,FALSE)</f>
        <v>31.932099999999998</v>
      </c>
      <c r="D7" s="44" t="s">
        <v>869</v>
      </c>
      <c r="E7" s="31" t="s">
        <v>871</v>
      </c>
      <c r="F7" s="31" t="s">
        <v>870</v>
      </c>
      <c r="G7" s="42">
        <v>15</v>
      </c>
      <c r="H7" s="65" t="s">
        <v>881</v>
      </c>
      <c r="I7" s="66" t="s">
        <v>882</v>
      </c>
      <c r="J7" s="39" t="s">
        <v>883</v>
      </c>
      <c r="K7" s="47" t="s">
        <v>944</v>
      </c>
      <c r="L7" s="39">
        <v>5</v>
      </c>
      <c r="M7" s="39">
        <v>109.12610000000001</v>
      </c>
      <c r="N7" s="45">
        <v>10</v>
      </c>
      <c r="O7" s="39">
        <v>20</v>
      </c>
    </row>
    <row r="8" spans="1:17" ht="33" x14ac:dyDescent="0.25">
      <c r="A8" s="29" t="s">
        <v>868</v>
      </c>
      <c r="B8" s="32" t="s">
        <v>460</v>
      </c>
      <c r="C8" s="37">
        <f>VLOOKUP(B:B,'Tabella GdU'!D:F,3,FALSE)</f>
        <v>61.4861</v>
      </c>
      <c r="D8" s="44" t="s">
        <v>869</v>
      </c>
      <c r="E8" s="31" t="s">
        <v>871</v>
      </c>
      <c r="F8" s="31" t="s">
        <v>870</v>
      </c>
      <c r="G8" s="42">
        <v>15</v>
      </c>
      <c r="H8" s="65" t="s">
        <v>884</v>
      </c>
      <c r="I8" s="66" t="s">
        <v>885</v>
      </c>
      <c r="J8" s="39" t="s">
        <v>887</v>
      </c>
      <c r="K8" s="47" t="s">
        <v>886</v>
      </c>
      <c r="L8" s="39">
        <v>2</v>
      </c>
      <c r="M8" s="39">
        <v>48.070499999999996</v>
      </c>
      <c r="N8" s="45">
        <v>10</v>
      </c>
      <c r="O8" s="39">
        <v>10</v>
      </c>
    </row>
    <row r="9" spans="1:17" ht="16.5" x14ac:dyDescent="0.25">
      <c r="A9" s="29" t="s">
        <v>872</v>
      </c>
      <c r="B9" s="30" t="s">
        <v>660</v>
      </c>
      <c r="C9" s="37">
        <f>VLOOKUP(B:B,'Tabella GdU'!D:F,3,FALSE)</f>
        <v>10.225199999999999</v>
      </c>
      <c r="D9" s="44" t="s">
        <v>873</v>
      </c>
      <c r="E9" s="31" t="s">
        <v>874</v>
      </c>
      <c r="F9" s="31" t="s">
        <v>941</v>
      </c>
      <c r="G9" s="42">
        <v>10</v>
      </c>
      <c r="H9" s="65" t="s">
        <v>888</v>
      </c>
      <c r="I9" s="66" t="s">
        <v>889</v>
      </c>
      <c r="J9" s="39" t="s">
        <v>890</v>
      </c>
      <c r="K9" s="47" t="s">
        <v>945</v>
      </c>
      <c r="L9" s="39">
        <v>10</v>
      </c>
      <c r="M9" s="39">
        <v>640.05989999999997</v>
      </c>
      <c r="N9" s="45">
        <v>15</v>
      </c>
      <c r="O9" s="39">
        <v>30</v>
      </c>
    </row>
    <row r="10" spans="1:17" ht="16.5" x14ac:dyDescent="0.25">
      <c r="A10" s="29" t="s">
        <v>872</v>
      </c>
      <c r="B10" s="30" t="s">
        <v>607</v>
      </c>
      <c r="C10" s="37">
        <f>VLOOKUP(B:B,'Tabella GdU'!D:F,3,FALSE)</f>
        <v>18.128499999999999</v>
      </c>
      <c r="D10" s="44" t="s">
        <v>873</v>
      </c>
      <c r="E10" s="31" t="s">
        <v>874</v>
      </c>
      <c r="F10" s="31" t="s">
        <v>941</v>
      </c>
      <c r="G10" s="42">
        <v>10</v>
      </c>
      <c r="H10" s="65" t="s">
        <v>891</v>
      </c>
      <c r="I10" s="66" t="s">
        <v>892</v>
      </c>
      <c r="J10" s="39" t="s">
        <v>893</v>
      </c>
      <c r="K10" s="47" t="s">
        <v>946</v>
      </c>
      <c r="L10" s="39">
        <v>7</v>
      </c>
      <c r="M10" s="39">
        <v>237.89640000000006</v>
      </c>
      <c r="N10" s="45">
        <v>10</v>
      </c>
      <c r="O10" s="39">
        <v>20</v>
      </c>
    </row>
    <row r="11" spans="1:17" ht="16.5" x14ac:dyDescent="0.25">
      <c r="A11" s="29" t="s">
        <v>872</v>
      </c>
      <c r="B11" s="30" t="s">
        <v>765</v>
      </c>
      <c r="C11" s="37">
        <f>VLOOKUP(B:B,'Tabella GdU'!D:F,3,FALSE)</f>
        <v>26.823899999999998</v>
      </c>
      <c r="D11" s="44" t="s">
        <v>873</v>
      </c>
      <c r="E11" s="31" t="s">
        <v>874</v>
      </c>
      <c r="F11" s="31" t="s">
        <v>941</v>
      </c>
      <c r="G11" s="42">
        <v>15</v>
      </c>
      <c r="H11" s="65" t="s">
        <v>894</v>
      </c>
      <c r="I11" s="67" t="s">
        <v>937</v>
      </c>
      <c r="J11" s="39" t="s">
        <v>895</v>
      </c>
      <c r="K11" s="47" t="s">
        <v>947</v>
      </c>
      <c r="L11" s="39">
        <v>5</v>
      </c>
      <c r="M11" s="39">
        <v>66.285699999999991</v>
      </c>
      <c r="N11" s="45">
        <v>11</v>
      </c>
      <c r="O11" s="39">
        <v>10</v>
      </c>
    </row>
    <row r="12" spans="1:17" ht="16.5" x14ac:dyDescent="0.25">
      <c r="A12" s="29" t="s">
        <v>875</v>
      </c>
      <c r="B12" s="30" t="s">
        <v>501</v>
      </c>
      <c r="C12" s="37">
        <f>VLOOKUP(B:B,'Tabella GdU'!D:F,3,FALSE)</f>
        <v>8.3571000000000009</v>
      </c>
      <c r="D12" s="44" t="s">
        <v>876</v>
      </c>
      <c r="E12" s="31" t="s">
        <v>877</v>
      </c>
      <c r="F12" s="31" t="s">
        <v>942</v>
      </c>
      <c r="G12" s="42">
        <v>15</v>
      </c>
      <c r="H12" s="65" t="s">
        <v>896</v>
      </c>
      <c r="I12" s="67" t="s">
        <v>938</v>
      </c>
      <c r="J12" s="39" t="s">
        <v>897</v>
      </c>
      <c r="K12" s="47" t="s">
        <v>948</v>
      </c>
      <c r="L12" s="39">
        <v>11</v>
      </c>
      <c r="M12" s="39">
        <v>179.63990000000001</v>
      </c>
      <c r="N12" s="45">
        <v>10</v>
      </c>
      <c r="O12" s="39">
        <v>20</v>
      </c>
    </row>
    <row r="13" spans="1:17" ht="16.5" x14ac:dyDescent="0.25">
      <c r="A13" s="29" t="s">
        <v>875</v>
      </c>
      <c r="B13" s="30" t="s">
        <v>387</v>
      </c>
      <c r="C13" s="37">
        <f>VLOOKUP(B:B,'Tabella GdU'!D:F,3,FALSE)</f>
        <v>6.7446000000000002</v>
      </c>
      <c r="D13" s="44" t="s">
        <v>876</v>
      </c>
      <c r="E13" s="31" t="s">
        <v>877</v>
      </c>
      <c r="F13" s="31" t="s">
        <v>942</v>
      </c>
      <c r="G13" s="42">
        <v>10</v>
      </c>
      <c r="H13" s="65" t="s">
        <v>906</v>
      </c>
      <c r="I13" s="66" t="s">
        <v>907</v>
      </c>
      <c r="J13" s="39" t="s">
        <v>908</v>
      </c>
      <c r="K13" s="47" t="s">
        <v>951</v>
      </c>
      <c r="L13" s="39">
        <v>4</v>
      </c>
      <c r="M13" s="39">
        <v>122.462</v>
      </c>
      <c r="N13" s="45">
        <v>12.5</v>
      </c>
      <c r="O13" s="39">
        <v>20</v>
      </c>
    </row>
    <row r="14" spans="1:17" ht="16.5" x14ac:dyDescent="0.25">
      <c r="A14" s="29" t="s">
        <v>875</v>
      </c>
      <c r="B14" s="30" t="s">
        <v>420</v>
      </c>
      <c r="C14" s="37">
        <f>VLOOKUP(B:B,'Tabella GdU'!D:F,3,FALSE)</f>
        <v>20.348400000000002</v>
      </c>
      <c r="D14" s="44" t="s">
        <v>876</v>
      </c>
      <c r="E14" s="31" t="s">
        <v>877</v>
      </c>
      <c r="F14" s="31" t="s">
        <v>942</v>
      </c>
      <c r="G14" s="42">
        <v>15</v>
      </c>
      <c r="H14" s="65" t="s">
        <v>898</v>
      </c>
      <c r="I14" s="66" t="s">
        <v>899</v>
      </c>
      <c r="J14" s="39" t="s">
        <v>900</v>
      </c>
      <c r="K14" s="47" t="s">
        <v>949</v>
      </c>
      <c r="L14" s="39">
        <v>7</v>
      </c>
      <c r="M14" s="39">
        <v>253.33679999999998</v>
      </c>
      <c r="N14" s="45">
        <v>11.428571428571429</v>
      </c>
      <c r="O14" s="39">
        <v>20</v>
      </c>
    </row>
    <row r="15" spans="1:17" ht="16.5" x14ac:dyDescent="0.25">
      <c r="A15" s="29" t="s">
        <v>875</v>
      </c>
      <c r="B15" s="30" t="s">
        <v>670</v>
      </c>
      <c r="C15" s="37">
        <f>VLOOKUP(B:B,'Tabella GdU'!D:F,3,FALSE)</f>
        <v>8.9724000000000004</v>
      </c>
      <c r="D15" s="44" t="s">
        <v>876</v>
      </c>
      <c r="E15" s="31" t="s">
        <v>877</v>
      </c>
      <c r="F15" s="31" t="s">
        <v>942</v>
      </c>
      <c r="G15" s="42">
        <v>15</v>
      </c>
      <c r="H15" s="65" t="s">
        <v>901</v>
      </c>
      <c r="I15" s="67" t="s">
        <v>939</v>
      </c>
      <c r="J15" s="39" t="s">
        <v>903</v>
      </c>
      <c r="K15" s="47" t="s">
        <v>902</v>
      </c>
      <c r="L15" s="39">
        <v>4</v>
      </c>
      <c r="M15" s="39">
        <v>177.23699999999999</v>
      </c>
      <c r="N15" s="45">
        <v>11.25</v>
      </c>
      <c r="O15" s="39">
        <v>20</v>
      </c>
    </row>
    <row r="16" spans="1:17" ht="16.5" x14ac:dyDescent="0.25">
      <c r="A16" s="29" t="s">
        <v>878</v>
      </c>
      <c r="B16" s="33" t="s">
        <v>414</v>
      </c>
      <c r="C16" s="37">
        <f>VLOOKUP(B:B,'Tabella GdU'!D:F,3,FALSE)</f>
        <v>11.1807</v>
      </c>
      <c r="D16" s="44" t="s">
        <v>879</v>
      </c>
      <c r="E16" s="31" t="s">
        <v>880</v>
      </c>
      <c r="F16" s="31" t="s">
        <v>943</v>
      </c>
      <c r="G16" s="42">
        <v>10</v>
      </c>
      <c r="H16" s="65" t="s">
        <v>904</v>
      </c>
      <c r="I16" s="67" t="s">
        <v>940</v>
      </c>
      <c r="J16" s="39" t="s">
        <v>905</v>
      </c>
      <c r="K16" s="47" t="s">
        <v>950</v>
      </c>
      <c r="L16" s="39">
        <v>7</v>
      </c>
      <c r="M16" s="39">
        <v>98.333699999999993</v>
      </c>
      <c r="N16" s="45">
        <v>11.428571428571429</v>
      </c>
      <c r="O16" s="39">
        <v>10</v>
      </c>
    </row>
    <row r="17" spans="1:15" ht="16.5" x14ac:dyDescent="0.25">
      <c r="A17" s="29" t="s">
        <v>878</v>
      </c>
      <c r="B17" s="33" t="s">
        <v>438</v>
      </c>
      <c r="C17" s="37">
        <f>VLOOKUP(B:B,'Tabella GdU'!D:F,3,FALSE)</f>
        <v>48.986600000000003</v>
      </c>
      <c r="D17" s="44" t="s">
        <v>879</v>
      </c>
      <c r="E17" s="31" t="s">
        <v>880</v>
      </c>
      <c r="F17" s="31" t="s">
        <v>943</v>
      </c>
      <c r="G17" s="42">
        <v>15</v>
      </c>
      <c r="H17" s="65" t="s">
        <v>909</v>
      </c>
      <c r="I17" s="66" t="s">
        <v>910</v>
      </c>
      <c r="J17" s="39" t="s">
        <v>911</v>
      </c>
      <c r="K17" s="47" t="s">
        <v>952</v>
      </c>
      <c r="L17" s="39">
        <v>8</v>
      </c>
      <c r="M17" s="39">
        <v>296.80709999999999</v>
      </c>
      <c r="N17" s="45">
        <v>10.625</v>
      </c>
      <c r="O17" s="39">
        <v>20</v>
      </c>
    </row>
    <row r="18" spans="1:15" ht="16.5" x14ac:dyDescent="0.25">
      <c r="A18" s="29" t="s">
        <v>878</v>
      </c>
      <c r="B18" s="33" t="s">
        <v>930</v>
      </c>
      <c r="C18" s="37">
        <f>VLOOKUP(B:B,'Tabella GdU'!D:F,3,FALSE)</f>
        <v>9.6245999999999992</v>
      </c>
      <c r="D18" s="44" t="s">
        <v>879</v>
      </c>
      <c r="E18" s="31" t="s">
        <v>880</v>
      </c>
      <c r="F18" s="31" t="s">
        <v>943</v>
      </c>
      <c r="G18" s="42">
        <v>10</v>
      </c>
    </row>
    <row r="19" spans="1:15" ht="16.5" x14ac:dyDescent="0.25">
      <c r="A19" s="29" t="s">
        <v>878</v>
      </c>
      <c r="B19" s="33" t="s">
        <v>929</v>
      </c>
      <c r="C19" s="37">
        <f>VLOOKUP(B:B,'Tabella GdU'!D:F,3,FALSE)</f>
        <v>28.413399999999999</v>
      </c>
      <c r="D19" s="44" t="s">
        <v>879</v>
      </c>
      <c r="E19" s="31" t="s">
        <v>880</v>
      </c>
      <c r="F19" s="31" t="s">
        <v>943</v>
      </c>
      <c r="G19" s="42">
        <v>10</v>
      </c>
    </row>
    <row r="20" spans="1:15" ht="16.5" x14ac:dyDescent="0.25">
      <c r="A20" s="29" t="s">
        <v>878</v>
      </c>
      <c r="B20" s="33" t="s">
        <v>503</v>
      </c>
      <c r="C20" s="37">
        <f>VLOOKUP(B:B,'Tabella GdU'!D:F,3,FALSE)</f>
        <v>56.807400000000001</v>
      </c>
      <c r="D20" s="44" t="s">
        <v>879</v>
      </c>
      <c r="E20" s="31" t="s">
        <v>880</v>
      </c>
      <c r="F20" s="31" t="s">
        <v>943</v>
      </c>
      <c r="G20" s="42">
        <v>10</v>
      </c>
    </row>
    <row r="21" spans="1:15" ht="16.5" x14ac:dyDescent="0.25">
      <c r="A21" s="29" t="s">
        <v>878</v>
      </c>
      <c r="B21" s="33" t="s">
        <v>583</v>
      </c>
      <c r="C21" s="37">
        <f>VLOOKUP(B:B,'Tabella GdU'!D:F,3,FALSE)</f>
        <v>22.247800000000002</v>
      </c>
      <c r="D21" s="44" t="s">
        <v>879</v>
      </c>
      <c r="E21" s="31" t="s">
        <v>880</v>
      </c>
      <c r="F21" s="31" t="s">
        <v>943</v>
      </c>
      <c r="G21" s="42">
        <v>10</v>
      </c>
    </row>
    <row r="22" spans="1:15" ht="16.5" x14ac:dyDescent="0.25">
      <c r="A22" s="29" t="s">
        <v>878</v>
      </c>
      <c r="B22" s="33" t="s">
        <v>585</v>
      </c>
      <c r="C22" s="37">
        <f>VLOOKUP(B:B,'Tabella GdU'!D:F,3,FALSE)</f>
        <v>6.4920999999999998</v>
      </c>
      <c r="D22" s="44" t="s">
        <v>879</v>
      </c>
      <c r="E22" s="31" t="s">
        <v>880</v>
      </c>
      <c r="F22" s="31" t="s">
        <v>943</v>
      </c>
      <c r="G22" s="42">
        <v>10</v>
      </c>
    </row>
    <row r="23" spans="1:15" ht="16.5" x14ac:dyDescent="0.25">
      <c r="A23" s="29" t="s">
        <v>878</v>
      </c>
      <c r="B23" s="33" t="s">
        <v>601</v>
      </c>
      <c r="C23" s="37">
        <f>VLOOKUP(B:B,'Tabella GdU'!D:F,3,FALSE)</f>
        <v>11.102600000000001</v>
      </c>
      <c r="D23" s="44" t="s">
        <v>879</v>
      </c>
      <c r="E23" s="31" t="s">
        <v>880</v>
      </c>
      <c r="F23" s="31" t="s">
        <v>943</v>
      </c>
      <c r="G23" s="42">
        <v>10</v>
      </c>
    </row>
    <row r="24" spans="1:15" ht="16.5" x14ac:dyDescent="0.25">
      <c r="A24" s="29" t="s">
        <v>878</v>
      </c>
      <c r="B24" s="33" t="s">
        <v>779</v>
      </c>
      <c r="C24" s="37">
        <f>VLOOKUP(B:B,'Tabella GdU'!D:F,3,FALSE)</f>
        <v>5.3305999999999996</v>
      </c>
      <c r="D24" s="44" t="s">
        <v>879</v>
      </c>
      <c r="E24" s="31" t="s">
        <v>880</v>
      </c>
      <c r="F24" s="31" t="s">
        <v>943</v>
      </c>
      <c r="G24" s="42">
        <v>15</v>
      </c>
    </row>
    <row r="25" spans="1:15" ht="16.5" x14ac:dyDescent="0.25">
      <c r="A25" s="29" t="s">
        <v>878</v>
      </c>
      <c r="B25" s="33" t="s">
        <v>781</v>
      </c>
      <c r="C25" s="37">
        <f>VLOOKUP(B:B,'Tabella GdU'!D:F,3,FALSE)</f>
        <v>30.455100000000002</v>
      </c>
      <c r="D25" s="44" t="s">
        <v>879</v>
      </c>
      <c r="E25" s="31" t="s">
        <v>880</v>
      </c>
      <c r="F25" s="31" t="s">
        <v>943</v>
      </c>
      <c r="G25" s="42">
        <v>10</v>
      </c>
    </row>
    <row r="26" spans="1:15" ht="16.5" x14ac:dyDescent="0.25">
      <c r="A26" s="29" t="s">
        <v>878</v>
      </c>
      <c r="B26" s="33" t="s">
        <v>297</v>
      </c>
      <c r="C26" s="37">
        <f>VLOOKUP(B:B,'Tabella GdU'!D:F,3,FALSE)</f>
        <v>16.764500000000002</v>
      </c>
      <c r="D26" s="44" t="s">
        <v>879</v>
      </c>
      <c r="E26" s="31" t="s">
        <v>880</v>
      </c>
      <c r="F26" s="31" t="s">
        <v>943</v>
      </c>
      <c r="G26" s="42">
        <v>15</v>
      </c>
    </row>
    <row r="27" spans="1:15" ht="16.5" x14ac:dyDescent="0.25">
      <c r="A27" s="29" t="s">
        <v>878</v>
      </c>
      <c r="B27" s="33" t="s">
        <v>861</v>
      </c>
      <c r="C27" s="37">
        <f>VLOOKUP(B:B,'Tabella GdU'!D:F,3,FALSE)</f>
        <v>9.9544999999999995</v>
      </c>
      <c r="D27" s="44" t="s">
        <v>879</v>
      </c>
      <c r="E27" s="31" t="s">
        <v>880</v>
      </c>
      <c r="F27" s="31" t="s">
        <v>943</v>
      </c>
      <c r="G27" s="42">
        <v>15</v>
      </c>
      <c r="I27"/>
      <c r="M27"/>
    </row>
    <row r="28" spans="1:15" ht="16.5" x14ac:dyDescent="0.25">
      <c r="A28" s="29" t="s">
        <v>881</v>
      </c>
      <c r="B28" s="30" t="s">
        <v>368</v>
      </c>
      <c r="C28" s="37">
        <f>VLOOKUP(B:B,'Tabella GdU'!D:F,3,FALSE)</f>
        <v>23.529800000000002</v>
      </c>
      <c r="D28" s="44" t="s">
        <v>882</v>
      </c>
      <c r="E28" s="31" t="s">
        <v>883</v>
      </c>
      <c r="F28" s="31" t="s">
        <v>944</v>
      </c>
      <c r="G28" s="42">
        <v>10</v>
      </c>
      <c r="I28"/>
      <c r="M28"/>
    </row>
    <row r="29" spans="1:15" ht="16.5" x14ac:dyDescent="0.25">
      <c r="A29" s="29" t="s">
        <v>881</v>
      </c>
      <c r="B29" s="30" t="s">
        <v>593</v>
      </c>
      <c r="C29" s="37">
        <f>VLOOKUP(B:B,'Tabella GdU'!D:F,3,FALSE)</f>
        <v>26.628599999999999</v>
      </c>
      <c r="D29" s="44" t="s">
        <v>882</v>
      </c>
      <c r="E29" s="31" t="s">
        <v>883</v>
      </c>
      <c r="F29" s="31" t="s">
        <v>944</v>
      </c>
      <c r="G29" s="42">
        <v>10</v>
      </c>
      <c r="I29"/>
      <c r="M29"/>
    </row>
    <row r="30" spans="1:15" ht="16.5" x14ac:dyDescent="0.25">
      <c r="A30" s="29" t="s">
        <v>881</v>
      </c>
      <c r="B30" s="30" t="s">
        <v>599</v>
      </c>
      <c r="C30" s="37">
        <f>VLOOKUP(B:B,'Tabella GdU'!D:F,3,FALSE)</f>
        <v>12.5488</v>
      </c>
      <c r="D30" s="44" t="s">
        <v>882</v>
      </c>
      <c r="E30" s="31" t="s">
        <v>883</v>
      </c>
      <c r="F30" s="31" t="s">
        <v>944</v>
      </c>
      <c r="G30" s="42">
        <v>10</v>
      </c>
      <c r="I30"/>
      <c r="M30"/>
    </row>
    <row r="31" spans="1:15" ht="16.5" x14ac:dyDescent="0.25">
      <c r="A31" s="29" t="s">
        <v>881</v>
      </c>
      <c r="B31" s="30" t="s">
        <v>699</v>
      </c>
      <c r="C31" s="37">
        <f>VLOOKUP(B:B,'Tabella GdU'!D:F,3,FALSE)</f>
        <v>24.287800000000001</v>
      </c>
      <c r="D31" s="44" t="s">
        <v>882</v>
      </c>
      <c r="E31" s="31" t="s">
        <v>883</v>
      </c>
      <c r="F31" s="31" t="s">
        <v>944</v>
      </c>
      <c r="G31" s="42">
        <v>10</v>
      </c>
      <c r="I31"/>
      <c r="M31"/>
    </row>
    <row r="32" spans="1:15" ht="16.5" x14ac:dyDescent="0.25">
      <c r="A32" s="29" t="s">
        <v>881</v>
      </c>
      <c r="B32" s="30" t="s">
        <v>808</v>
      </c>
      <c r="C32" s="37">
        <f>VLOOKUP(B:B,'Tabella GdU'!D:F,3,FALSE)</f>
        <v>22.1311</v>
      </c>
      <c r="D32" s="44" t="s">
        <v>882</v>
      </c>
      <c r="E32" s="31" t="s">
        <v>883</v>
      </c>
      <c r="F32" s="31" t="s">
        <v>944</v>
      </c>
      <c r="G32" s="42">
        <v>10</v>
      </c>
      <c r="I32"/>
      <c r="M32"/>
    </row>
    <row r="33" spans="1:13" ht="16.5" x14ac:dyDescent="0.25">
      <c r="A33" s="29" t="s">
        <v>884</v>
      </c>
      <c r="B33" s="30" t="s">
        <v>470</v>
      </c>
      <c r="C33" s="37">
        <f>VLOOKUP(B:B,'Tabella GdU'!D:F,3,FALSE)</f>
        <v>22.654299999999999</v>
      </c>
      <c r="D33" s="44" t="s">
        <v>885</v>
      </c>
      <c r="E33" s="31" t="s">
        <v>887</v>
      </c>
      <c r="F33" s="31" t="s">
        <v>886</v>
      </c>
      <c r="G33" s="42">
        <v>10</v>
      </c>
      <c r="I33"/>
      <c r="M33"/>
    </row>
    <row r="34" spans="1:13" ht="16.5" x14ac:dyDescent="0.25">
      <c r="A34" s="29" t="s">
        <v>884</v>
      </c>
      <c r="B34" s="30" t="s">
        <v>567</v>
      </c>
      <c r="C34" s="37">
        <f>VLOOKUP(B:B,'Tabella GdU'!D:F,3,FALSE)</f>
        <v>25.4162</v>
      </c>
      <c r="D34" s="44" t="s">
        <v>885</v>
      </c>
      <c r="E34" s="31" t="s">
        <v>887</v>
      </c>
      <c r="F34" s="31" t="s">
        <v>886</v>
      </c>
      <c r="G34" s="42">
        <v>10</v>
      </c>
      <c r="I34"/>
      <c r="M34"/>
    </row>
    <row r="35" spans="1:13" ht="16.5" x14ac:dyDescent="0.25">
      <c r="A35" s="29" t="s">
        <v>888</v>
      </c>
      <c r="B35" s="33" t="s">
        <v>350</v>
      </c>
      <c r="C35" s="37">
        <f>VLOOKUP(B:B,'Tabella GdU'!D:F,3,FALSE)</f>
        <v>30.735900000000001</v>
      </c>
      <c r="D35" s="44" t="s">
        <v>889</v>
      </c>
      <c r="E35" s="31" t="s">
        <v>890</v>
      </c>
      <c r="F35" s="31" t="s">
        <v>945</v>
      </c>
      <c r="G35" s="42">
        <v>15</v>
      </c>
      <c r="I35"/>
      <c r="M35"/>
    </row>
    <row r="36" spans="1:13" ht="16.5" x14ac:dyDescent="0.25">
      <c r="A36" s="29" t="s">
        <v>888</v>
      </c>
      <c r="B36" s="33" t="s">
        <v>407</v>
      </c>
      <c r="C36" s="37">
        <f>VLOOKUP(B:B,'Tabella GdU'!D:F,3,FALSE)</f>
        <v>84.929699999999997</v>
      </c>
      <c r="D36" s="44" t="s">
        <v>889</v>
      </c>
      <c r="E36" s="31" t="s">
        <v>890</v>
      </c>
      <c r="F36" s="31" t="s">
        <v>945</v>
      </c>
      <c r="G36" s="42">
        <v>15</v>
      </c>
      <c r="I36"/>
      <c r="M36"/>
    </row>
    <row r="37" spans="1:13" ht="16.5" x14ac:dyDescent="0.25">
      <c r="A37" s="29" t="s">
        <v>888</v>
      </c>
      <c r="B37" s="33" t="s">
        <v>505</v>
      </c>
      <c r="C37" s="37">
        <f>VLOOKUP(B:B,'Tabella GdU'!D:F,3,FALSE)</f>
        <v>75.852099999999993</v>
      </c>
      <c r="D37" s="44" t="s">
        <v>889</v>
      </c>
      <c r="E37" s="31" t="s">
        <v>890</v>
      </c>
      <c r="F37" s="31" t="s">
        <v>945</v>
      </c>
      <c r="G37" s="42">
        <v>15</v>
      </c>
      <c r="I37"/>
      <c r="M37"/>
    </row>
    <row r="38" spans="1:13" ht="16.5" x14ac:dyDescent="0.25">
      <c r="A38" s="29" t="s">
        <v>888</v>
      </c>
      <c r="B38" s="33" t="s">
        <v>622</v>
      </c>
      <c r="C38" s="37">
        <f>VLOOKUP(B:B,'Tabella GdU'!D:F,3,FALSE)</f>
        <v>36.410699999999999</v>
      </c>
      <c r="D38" s="44" t="s">
        <v>889</v>
      </c>
      <c r="E38" s="31" t="s">
        <v>890</v>
      </c>
      <c r="F38" s="31" t="s">
        <v>945</v>
      </c>
      <c r="G38" s="42">
        <v>15</v>
      </c>
      <c r="I38"/>
      <c r="M38"/>
    </row>
    <row r="39" spans="1:13" ht="16.5" x14ac:dyDescent="0.25">
      <c r="A39" s="29" t="s">
        <v>888</v>
      </c>
      <c r="B39" s="33" t="s">
        <v>656</v>
      </c>
      <c r="C39" s="37">
        <f>VLOOKUP(B:B,'Tabella GdU'!D:F,3,FALSE)</f>
        <v>83.005600000000001</v>
      </c>
      <c r="D39" s="44" t="s">
        <v>889</v>
      </c>
      <c r="E39" s="31" t="s">
        <v>890</v>
      </c>
      <c r="F39" s="31" t="s">
        <v>945</v>
      </c>
      <c r="G39" s="42">
        <v>15</v>
      </c>
      <c r="I39"/>
      <c r="M39"/>
    </row>
    <row r="40" spans="1:13" ht="16.5" x14ac:dyDescent="0.25">
      <c r="A40" s="29" t="s">
        <v>888</v>
      </c>
      <c r="B40" s="33" t="s">
        <v>674</v>
      </c>
      <c r="C40" s="37">
        <f>VLOOKUP(B:B,'Tabella GdU'!D:F,3,FALSE)</f>
        <v>32.704300000000003</v>
      </c>
      <c r="D40" s="44" t="s">
        <v>889</v>
      </c>
      <c r="E40" s="31" t="s">
        <v>890</v>
      </c>
      <c r="F40" s="31" t="s">
        <v>945</v>
      </c>
      <c r="G40" s="42">
        <v>15</v>
      </c>
      <c r="I40"/>
      <c r="M40"/>
    </row>
    <row r="41" spans="1:13" ht="33" x14ac:dyDescent="0.25">
      <c r="A41" s="29" t="s">
        <v>888</v>
      </c>
      <c r="B41" s="33" t="s">
        <v>705</v>
      </c>
      <c r="C41" s="37">
        <f>VLOOKUP(B:B,'Tabella GdU'!D:F,3,FALSE)</f>
        <v>72.465400000000002</v>
      </c>
      <c r="D41" s="44" t="s">
        <v>889</v>
      </c>
      <c r="E41" s="31" t="s">
        <v>890</v>
      </c>
      <c r="F41" s="31" t="s">
        <v>945</v>
      </c>
      <c r="G41" s="42">
        <v>15</v>
      </c>
      <c r="I41"/>
      <c r="M41"/>
    </row>
    <row r="42" spans="1:13" ht="16.5" x14ac:dyDescent="0.25">
      <c r="A42" s="29" t="s">
        <v>888</v>
      </c>
      <c r="B42" s="33" t="s">
        <v>767</v>
      </c>
      <c r="C42" s="37">
        <f>VLOOKUP(B:B,'Tabella GdU'!D:F,3,FALSE)</f>
        <v>116.1326</v>
      </c>
      <c r="D42" s="44" t="s">
        <v>889</v>
      </c>
      <c r="E42" s="31" t="s">
        <v>890</v>
      </c>
      <c r="F42" s="31" t="s">
        <v>945</v>
      </c>
      <c r="G42" s="42">
        <v>15</v>
      </c>
      <c r="I42"/>
      <c r="M42"/>
    </row>
    <row r="43" spans="1:13" ht="16.5" x14ac:dyDescent="0.25">
      <c r="A43" s="29" t="s">
        <v>888</v>
      </c>
      <c r="B43" s="33" t="s">
        <v>376</v>
      </c>
      <c r="C43" s="37">
        <f>VLOOKUP(B:B,'Tabella GdU'!D:F,3,FALSE)</f>
        <v>11.013999999999999</v>
      </c>
      <c r="D43" s="44" t="s">
        <v>889</v>
      </c>
      <c r="E43" s="31" t="s">
        <v>890</v>
      </c>
      <c r="F43" s="31" t="s">
        <v>945</v>
      </c>
      <c r="G43" s="42">
        <v>15</v>
      </c>
      <c r="I43"/>
      <c r="M43"/>
    </row>
    <row r="44" spans="1:13" ht="16.5" x14ac:dyDescent="0.25">
      <c r="A44" s="29" t="s">
        <v>888</v>
      </c>
      <c r="B44" s="33" t="s">
        <v>418</v>
      </c>
      <c r="C44" s="37">
        <f>VLOOKUP(B:B,'Tabella GdU'!D:F,3,FALSE)</f>
        <v>96.809600000000003</v>
      </c>
      <c r="D44" s="44" t="s">
        <v>889</v>
      </c>
      <c r="E44" s="31" t="s">
        <v>890</v>
      </c>
      <c r="F44" s="31" t="s">
        <v>945</v>
      </c>
      <c r="G44" s="42">
        <v>15</v>
      </c>
      <c r="I44"/>
      <c r="M44"/>
    </row>
    <row r="45" spans="1:13" ht="16.5" x14ac:dyDescent="0.25">
      <c r="A45" s="29" t="s">
        <v>891</v>
      </c>
      <c r="B45" s="33" t="s">
        <v>416</v>
      </c>
      <c r="C45" s="37">
        <f>VLOOKUP(B:B,'Tabella GdU'!D:F,3,FALSE)</f>
        <v>45.878599999999999</v>
      </c>
      <c r="D45" s="44" t="s">
        <v>892</v>
      </c>
      <c r="E45" s="31" t="s">
        <v>893</v>
      </c>
      <c r="F45" s="31" t="s">
        <v>946</v>
      </c>
      <c r="G45" s="42">
        <v>10</v>
      </c>
      <c r="I45"/>
      <c r="M45"/>
    </row>
    <row r="46" spans="1:13" ht="16.5" x14ac:dyDescent="0.25">
      <c r="A46" s="29" t="s">
        <v>891</v>
      </c>
      <c r="B46" s="33" t="s">
        <v>547</v>
      </c>
      <c r="C46" s="37">
        <f>VLOOKUP(B:B,'Tabella GdU'!D:F,3,FALSE)</f>
        <v>38.0291</v>
      </c>
      <c r="D46" s="44" t="s">
        <v>892</v>
      </c>
      <c r="E46" s="31" t="s">
        <v>893</v>
      </c>
      <c r="F46" s="31" t="s">
        <v>946</v>
      </c>
      <c r="G46" s="42">
        <v>10</v>
      </c>
      <c r="I46"/>
      <c r="M46"/>
    </row>
    <row r="47" spans="1:13" ht="16.5" x14ac:dyDescent="0.25">
      <c r="A47" s="29" t="s">
        <v>891</v>
      </c>
      <c r="B47" s="33" t="s">
        <v>717</v>
      </c>
      <c r="C47" s="37">
        <f>VLOOKUP(B:B,'Tabella GdU'!D:F,3,FALSE)</f>
        <v>59.872100000000003</v>
      </c>
      <c r="D47" s="44" t="s">
        <v>892</v>
      </c>
      <c r="E47" s="31" t="s">
        <v>893</v>
      </c>
      <c r="F47" s="31" t="s">
        <v>946</v>
      </c>
      <c r="G47" s="42">
        <v>10</v>
      </c>
      <c r="I47"/>
      <c r="M47"/>
    </row>
    <row r="48" spans="1:13" ht="16.5" x14ac:dyDescent="0.25">
      <c r="A48" s="29" t="s">
        <v>891</v>
      </c>
      <c r="B48" s="33" t="s">
        <v>650</v>
      </c>
      <c r="C48" s="37">
        <f>VLOOKUP(B:B,'Tabella GdU'!D:F,3,FALSE)</f>
        <v>18.0457</v>
      </c>
      <c r="D48" s="44" t="s">
        <v>892</v>
      </c>
      <c r="E48" s="31" t="s">
        <v>893</v>
      </c>
      <c r="F48" s="31" t="s">
        <v>946</v>
      </c>
      <c r="G48" s="42">
        <v>10</v>
      </c>
      <c r="I48"/>
      <c r="M48"/>
    </row>
    <row r="49" spans="1:13" ht="16.5" x14ac:dyDescent="0.25">
      <c r="A49" s="29" t="s">
        <v>891</v>
      </c>
      <c r="B49" s="33" t="s">
        <v>789</v>
      </c>
      <c r="C49" s="37">
        <f>VLOOKUP(B:B,'Tabella GdU'!D:F,3,FALSE)</f>
        <v>31.374099999999999</v>
      </c>
      <c r="D49" s="44" t="s">
        <v>892</v>
      </c>
      <c r="E49" s="31" t="s">
        <v>893</v>
      </c>
      <c r="F49" s="31" t="s">
        <v>946</v>
      </c>
      <c r="G49" s="42">
        <v>10</v>
      </c>
      <c r="I49"/>
      <c r="M49"/>
    </row>
    <row r="50" spans="1:13" ht="16.5" x14ac:dyDescent="0.25">
      <c r="A50" s="29" t="s">
        <v>891</v>
      </c>
      <c r="B50" s="33" t="s">
        <v>802</v>
      </c>
      <c r="C50" s="37">
        <f>VLOOKUP(B:B,'Tabella GdU'!D:F,3,FALSE)</f>
        <v>20.782900000000001</v>
      </c>
      <c r="D50" s="44" t="s">
        <v>892</v>
      </c>
      <c r="E50" s="31" t="s">
        <v>893</v>
      </c>
      <c r="F50" s="31" t="s">
        <v>946</v>
      </c>
      <c r="G50" s="42">
        <v>10</v>
      </c>
      <c r="I50"/>
      <c r="M50"/>
    </row>
    <row r="51" spans="1:13" ht="16.5" x14ac:dyDescent="0.25">
      <c r="A51" s="29" t="s">
        <v>891</v>
      </c>
      <c r="B51" s="33" t="s">
        <v>826</v>
      </c>
      <c r="C51" s="37">
        <f>VLOOKUP(B:B,'Tabella GdU'!D:F,3,FALSE)</f>
        <v>23.913900000000002</v>
      </c>
      <c r="D51" s="44" t="s">
        <v>892</v>
      </c>
      <c r="E51" s="31" t="s">
        <v>893</v>
      </c>
      <c r="F51" s="31" t="s">
        <v>946</v>
      </c>
      <c r="G51" s="42">
        <v>10</v>
      </c>
      <c r="I51"/>
      <c r="M51"/>
    </row>
    <row r="52" spans="1:13" ht="16.5" x14ac:dyDescent="0.25">
      <c r="A52" s="29" t="s">
        <v>894</v>
      </c>
      <c r="B52" s="30" t="s">
        <v>15</v>
      </c>
      <c r="C52" s="37">
        <f>VLOOKUP(B:B,'Tabella GdU'!D:F,3,FALSE)</f>
        <v>8.5802999999999994</v>
      </c>
      <c r="D52" s="44" t="s">
        <v>937</v>
      </c>
      <c r="E52" s="31" t="s">
        <v>895</v>
      </c>
      <c r="F52" s="31" t="s">
        <v>947</v>
      </c>
      <c r="G52" s="42">
        <v>10</v>
      </c>
      <c r="I52"/>
      <c r="M52"/>
    </row>
    <row r="53" spans="1:13" ht="16.5" x14ac:dyDescent="0.25">
      <c r="A53" s="29" t="s">
        <v>894</v>
      </c>
      <c r="B53" s="30" t="s">
        <v>488</v>
      </c>
      <c r="C53" s="37">
        <f>VLOOKUP(B:B,'Tabella GdU'!D:F,3,FALSE)</f>
        <v>12.789099999999999</v>
      </c>
      <c r="D53" s="44" t="s">
        <v>937</v>
      </c>
      <c r="E53" s="31" t="s">
        <v>895</v>
      </c>
      <c r="F53" s="31" t="s">
        <v>947</v>
      </c>
      <c r="G53" s="42">
        <v>10</v>
      </c>
      <c r="I53"/>
      <c r="M53"/>
    </row>
    <row r="54" spans="1:13" ht="16.5" x14ac:dyDescent="0.25">
      <c r="A54" s="29" t="s">
        <v>894</v>
      </c>
      <c r="B54" s="30" t="s">
        <v>775</v>
      </c>
      <c r="C54" s="37">
        <f>VLOOKUP(B:B,'Tabella GdU'!D:F,3,FALSE)</f>
        <v>8.7759</v>
      </c>
      <c r="D54" s="44" t="s">
        <v>937</v>
      </c>
      <c r="E54" s="31" t="s">
        <v>895</v>
      </c>
      <c r="F54" s="31" t="s">
        <v>947</v>
      </c>
      <c r="G54" s="42">
        <v>15</v>
      </c>
      <c r="I54"/>
      <c r="M54"/>
    </row>
    <row r="55" spans="1:13" ht="16.5" x14ac:dyDescent="0.25">
      <c r="A55" s="29" t="s">
        <v>894</v>
      </c>
      <c r="B55" s="30" t="s">
        <v>836</v>
      </c>
      <c r="C55" s="37">
        <f>VLOOKUP(B:B,'Tabella GdU'!D:F,3,FALSE)</f>
        <v>8.5014000000000003</v>
      </c>
      <c r="D55" s="44" t="s">
        <v>937</v>
      </c>
      <c r="E55" s="31" t="s">
        <v>895</v>
      </c>
      <c r="F55" s="31" t="s">
        <v>947</v>
      </c>
      <c r="G55" s="42">
        <v>10</v>
      </c>
      <c r="I55"/>
      <c r="M55"/>
    </row>
    <row r="56" spans="1:13" ht="16.5" x14ac:dyDescent="0.25">
      <c r="A56" s="29" t="s">
        <v>894</v>
      </c>
      <c r="B56" s="30" t="s">
        <v>763</v>
      </c>
      <c r="C56" s="37">
        <f>VLOOKUP(B:B,'Tabella GdU'!D:F,3,FALSE)</f>
        <v>27.638999999999999</v>
      </c>
      <c r="D56" s="44" t="s">
        <v>937</v>
      </c>
      <c r="E56" s="31" t="s">
        <v>895</v>
      </c>
      <c r="F56" s="31" t="s">
        <v>947</v>
      </c>
      <c r="G56" s="42">
        <v>10</v>
      </c>
      <c r="I56"/>
      <c r="M56"/>
    </row>
    <row r="57" spans="1:13" ht="16.5" x14ac:dyDescent="0.25">
      <c r="A57" s="29" t="s">
        <v>896</v>
      </c>
      <c r="B57" s="33" t="s">
        <v>364</v>
      </c>
      <c r="C57" s="37">
        <f>VLOOKUP(B:B,'Tabella GdU'!D:F,3,FALSE)</f>
        <v>28.692299999999999</v>
      </c>
      <c r="D57" s="44" t="s">
        <v>938</v>
      </c>
      <c r="E57" s="31" t="s">
        <v>897</v>
      </c>
      <c r="F57" s="31" t="s">
        <v>948</v>
      </c>
      <c r="G57" s="42">
        <v>10</v>
      </c>
      <c r="I57"/>
      <c r="M57"/>
    </row>
    <row r="58" spans="1:13" ht="16.5" x14ac:dyDescent="0.25">
      <c r="A58" s="29" t="s">
        <v>896</v>
      </c>
      <c r="B58" s="33" t="s">
        <v>466</v>
      </c>
      <c r="C58" s="37">
        <f>VLOOKUP(B:B,'Tabella GdU'!D:F,3,FALSE)</f>
        <v>20.768899999999999</v>
      </c>
      <c r="D58" s="44" t="s">
        <v>938</v>
      </c>
      <c r="E58" s="31" t="s">
        <v>897</v>
      </c>
      <c r="F58" s="31" t="s">
        <v>948</v>
      </c>
      <c r="G58" s="42">
        <v>10</v>
      </c>
      <c r="I58"/>
      <c r="M58"/>
    </row>
    <row r="59" spans="1:13" ht="16.5" x14ac:dyDescent="0.25">
      <c r="A59" s="29" t="s">
        <v>896</v>
      </c>
      <c r="B59" s="33" t="s">
        <v>498</v>
      </c>
      <c r="C59" s="37">
        <f>VLOOKUP(B:B,'Tabella GdU'!D:F,3,FALSE)</f>
        <v>9.1202000000000005</v>
      </c>
      <c r="D59" s="44" t="s">
        <v>938</v>
      </c>
      <c r="E59" s="31" t="s">
        <v>897</v>
      </c>
      <c r="F59" s="31" t="s">
        <v>948</v>
      </c>
      <c r="G59" s="42">
        <v>10</v>
      </c>
      <c r="I59"/>
      <c r="M59"/>
    </row>
    <row r="60" spans="1:13" ht="16.5" x14ac:dyDescent="0.25">
      <c r="A60" s="29" t="s">
        <v>896</v>
      </c>
      <c r="B60" s="33" t="s">
        <v>523</v>
      </c>
      <c r="C60" s="37">
        <f>VLOOKUP(B:B,'Tabella GdU'!D:F,3,FALSE)</f>
        <v>16.598099999999999</v>
      </c>
      <c r="D60" s="44" t="s">
        <v>938</v>
      </c>
      <c r="E60" s="31" t="s">
        <v>897</v>
      </c>
      <c r="F60" s="31" t="s">
        <v>948</v>
      </c>
      <c r="G60" s="42">
        <v>10</v>
      </c>
    </row>
    <row r="61" spans="1:13" ht="16.5" x14ac:dyDescent="0.25">
      <c r="A61" s="29" t="s">
        <v>896</v>
      </c>
      <c r="B61" s="33" t="s">
        <v>605</v>
      </c>
      <c r="C61" s="37">
        <f>VLOOKUP(B:B,'Tabella GdU'!D:F,3,FALSE)</f>
        <v>7.7990000000000004</v>
      </c>
      <c r="D61" s="44" t="s">
        <v>938</v>
      </c>
      <c r="E61" s="31" t="s">
        <v>897</v>
      </c>
      <c r="F61" s="31" t="s">
        <v>948</v>
      </c>
      <c r="G61" s="42">
        <v>10</v>
      </c>
    </row>
    <row r="62" spans="1:13" ht="16.5" x14ac:dyDescent="0.25">
      <c r="A62" s="29" t="s">
        <v>896</v>
      </c>
      <c r="B62" s="33" t="s">
        <v>630</v>
      </c>
      <c r="C62" s="37">
        <f>VLOOKUP(B:B,'Tabella GdU'!D:F,3,FALSE)</f>
        <v>8.5282999999999998</v>
      </c>
      <c r="D62" s="44" t="s">
        <v>938</v>
      </c>
      <c r="E62" s="31" t="s">
        <v>897</v>
      </c>
      <c r="F62" s="31" t="s">
        <v>948</v>
      </c>
      <c r="G62" s="42">
        <v>10</v>
      </c>
    </row>
    <row r="63" spans="1:13" ht="16.5" x14ac:dyDescent="0.25">
      <c r="A63" s="29" t="s">
        <v>896</v>
      </c>
      <c r="B63" s="33" t="s">
        <v>632</v>
      </c>
      <c r="C63" s="37">
        <f>VLOOKUP(B:B,'Tabella GdU'!D:F,3,FALSE)</f>
        <v>13.567600000000001</v>
      </c>
      <c r="D63" s="44" t="s">
        <v>938</v>
      </c>
      <c r="E63" s="31" t="s">
        <v>897</v>
      </c>
      <c r="F63" s="31" t="s">
        <v>948</v>
      </c>
      <c r="G63" s="42">
        <v>10</v>
      </c>
    </row>
    <row r="64" spans="1:13" ht="16.5" x14ac:dyDescent="0.25">
      <c r="A64" s="29" t="s">
        <v>896</v>
      </c>
      <c r="B64" s="33" t="s">
        <v>678</v>
      </c>
      <c r="C64" s="37">
        <f>VLOOKUP(B:B,'Tabella GdU'!D:F,3,FALSE)</f>
        <v>8.6890999999999998</v>
      </c>
      <c r="D64" s="44" t="s">
        <v>938</v>
      </c>
      <c r="E64" s="31" t="s">
        <v>897</v>
      </c>
      <c r="F64" s="31" t="s">
        <v>948</v>
      </c>
      <c r="G64" s="42">
        <v>10</v>
      </c>
    </row>
    <row r="65" spans="1:7" ht="16.5" x14ac:dyDescent="0.25">
      <c r="A65" s="29" t="s">
        <v>896</v>
      </c>
      <c r="B65" s="33" t="s">
        <v>719</v>
      </c>
      <c r="C65" s="37">
        <f>VLOOKUP(B:B,'Tabella GdU'!D:F,3,FALSE)</f>
        <v>33.070399999999999</v>
      </c>
      <c r="D65" s="44" t="s">
        <v>938</v>
      </c>
      <c r="E65" s="31" t="s">
        <v>897</v>
      </c>
      <c r="F65" s="31" t="s">
        <v>948</v>
      </c>
      <c r="G65" s="42">
        <v>10</v>
      </c>
    </row>
    <row r="66" spans="1:7" ht="16.5" x14ac:dyDescent="0.25">
      <c r="A66" s="29" t="s">
        <v>896</v>
      </c>
      <c r="B66" s="33" t="s">
        <v>783</v>
      </c>
      <c r="C66" s="37">
        <f>VLOOKUP(B:B,'Tabella GdU'!D:F,3,FALSE)</f>
        <v>25.095300000000002</v>
      </c>
      <c r="D66" s="44" t="s">
        <v>938</v>
      </c>
      <c r="E66" s="31" t="s">
        <v>897</v>
      </c>
      <c r="F66" s="31" t="s">
        <v>948</v>
      </c>
      <c r="G66" s="42">
        <v>10</v>
      </c>
    </row>
    <row r="67" spans="1:7" ht="16.5" x14ac:dyDescent="0.25">
      <c r="A67" s="29" t="s">
        <v>896</v>
      </c>
      <c r="B67" s="33" t="s">
        <v>812</v>
      </c>
      <c r="C67" s="37">
        <f>VLOOKUP(B:B,'Tabella GdU'!D:F,3,FALSE)</f>
        <v>7.7107000000000001</v>
      </c>
      <c r="D67" s="44" t="s">
        <v>938</v>
      </c>
      <c r="E67" s="31" t="s">
        <v>897</v>
      </c>
      <c r="F67" s="31" t="s">
        <v>948</v>
      </c>
      <c r="G67" s="42">
        <v>10</v>
      </c>
    </row>
    <row r="68" spans="1:7" ht="16.5" x14ac:dyDescent="0.25">
      <c r="A68" s="29" t="s">
        <v>898</v>
      </c>
      <c r="B68" s="34" t="s">
        <v>695</v>
      </c>
      <c r="C68" s="37">
        <f>VLOOKUP(B:B,'Tabella GdU'!D:F,3,FALSE)</f>
        <v>18.268999999999998</v>
      </c>
      <c r="D68" s="44" t="s">
        <v>899</v>
      </c>
      <c r="E68" s="31" t="s">
        <v>900</v>
      </c>
      <c r="F68" s="31" t="s">
        <v>949</v>
      </c>
      <c r="G68" s="42">
        <v>10</v>
      </c>
    </row>
    <row r="69" spans="1:7" ht="16.5" x14ac:dyDescent="0.25">
      <c r="A69" s="29" t="s">
        <v>898</v>
      </c>
      <c r="B69" s="34" t="s">
        <v>559</v>
      </c>
      <c r="C69" s="37">
        <f>VLOOKUP(B:B,'Tabella GdU'!D:F,3,FALSE)</f>
        <v>15.313499999999999</v>
      </c>
      <c r="D69" s="44" t="s">
        <v>899</v>
      </c>
      <c r="E69" s="31" t="s">
        <v>900</v>
      </c>
      <c r="F69" s="31" t="s">
        <v>949</v>
      </c>
      <c r="G69" s="42">
        <v>10</v>
      </c>
    </row>
    <row r="70" spans="1:7" ht="16.5" x14ac:dyDescent="0.25">
      <c r="A70" s="29" t="s">
        <v>898</v>
      </c>
      <c r="B70" s="34" t="s">
        <v>569</v>
      </c>
      <c r="C70" s="37">
        <f>VLOOKUP(B:B,'Tabella GdU'!D:F,3,FALSE)</f>
        <v>47.176900000000003</v>
      </c>
      <c r="D70" s="44" t="s">
        <v>899</v>
      </c>
      <c r="E70" s="31" t="s">
        <v>900</v>
      </c>
      <c r="F70" s="31" t="s">
        <v>949</v>
      </c>
      <c r="G70" s="42">
        <v>10</v>
      </c>
    </row>
    <row r="71" spans="1:7" ht="16.5" x14ac:dyDescent="0.25">
      <c r="A71" s="29" t="s">
        <v>898</v>
      </c>
      <c r="B71" s="34" t="s">
        <v>822</v>
      </c>
      <c r="C71" s="37">
        <f>VLOOKUP(B:B,'Tabella GdU'!D:F,3,FALSE)</f>
        <v>26.9252</v>
      </c>
      <c r="D71" s="44" t="s">
        <v>899</v>
      </c>
      <c r="E71" s="31" t="s">
        <v>900</v>
      </c>
      <c r="F71" s="31" t="s">
        <v>949</v>
      </c>
      <c r="G71" s="42">
        <v>15</v>
      </c>
    </row>
    <row r="72" spans="1:7" ht="16.5" x14ac:dyDescent="0.25">
      <c r="A72" s="29" t="s">
        <v>898</v>
      </c>
      <c r="B72" s="34" t="s">
        <v>589</v>
      </c>
      <c r="C72" s="37">
        <f>VLOOKUP(B:B,'Tabella GdU'!D:F,3,FALSE)</f>
        <v>49.0687</v>
      </c>
      <c r="D72" s="44" t="s">
        <v>899</v>
      </c>
      <c r="E72" s="31" t="s">
        <v>900</v>
      </c>
      <c r="F72" s="31" t="s">
        <v>949</v>
      </c>
      <c r="G72" s="42">
        <v>15</v>
      </c>
    </row>
    <row r="73" spans="1:7" ht="16.5" x14ac:dyDescent="0.25">
      <c r="A73" s="29" t="s">
        <v>898</v>
      </c>
      <c r="B73" s="34" t="s">
        <v>519</v>
      </c>
      <c r="C73" s="37">
        <f>VLOOKUP(B:B,'Tabella GdU'!D:F,3,FALSE)</f>
        <v>22.412800000000001</v>
      </c>
      <c r="D73" s="44" t="s">
        <v>899</v>
      </c>
      <c r="E73" s="31" t="s">
        <v>900</v>
      </c>
      <c r="F73" s="31" t="s">
        <v>949</v>
      </c>
      <c r="G73" s="42">
        <v>10</v>
      </c>
    </row>
    <row r="74" spans="1:7" ht="16.5" x14ac:dyDescent="0.25">
      <c r="A74" s="29" t="s">
        <v>898</v>
      </c>
      <c r="B74" s="34" t="s">
        <v>385</v>
      </c>
      <c r="C74" s="37">
        <f>VLOOKUP(B:B,'Tabella GdU'!D:F,3,FALSE)</f>
        <v>74.170699999999997</v>
      </c>
      <c r="D74" s="44" t="s">
        <v>899</v>
      </c>
      <c r="E74" s="31" t="s">
        <v>900</v>
      </c>
      <c r="F74" s="31" t="s">
        <v>949</v>
      </c>
      <c r="G74" s="42">
        <v>10</v>
      </c>
    </row>
    <row r="75" spans="1:7" ht="16.5" x14ac:dyDescent="0.25">
      <c r="A75" s="29" t="s">
        <v>901</v>
      </c>
      <c r="B75" s="30" t="s">
        <v>597</v>
      </c>
      <c r="C75" s="37">
        <f>VLOOKUP(B:B,'Tabella GdU'!D:F,3,FALSE)</f>
        <v>92.309899999999999</v>
      </c>
      <c r="D75" s="44" t="s">
        <v>939</v>
      </c>
      <c r="E75" s="31" t="s">
        <v>903</v>
      </c>
      <c r="F75" s="31" t="s">
        <v>902</v>
      </c>
      <c r="G75" s="42">
        <v>10</v>
      </c>
    </row>
    <row r="76" spans="1:7" ht="16.5" x14ac:dyDescent="0.25">
      <c r="A76" s="29" t="s">
        <v>901</v>
      </c>
      <c r="B76" s="30" t="s">
        <v>848</v>
      </c>
      <c r="C76" s="37">
        <f>VLOOKUP(B:B,'Tabella GdU'!D:F,3,FALSE)</f>
        <v>61.2746</v>
      </c>
      <c r="D76" s="44" t="s">
        <v>939</v>
      </c>
      <c r="E76" s="31" t="s">
        <v>903</v>
      </c>
      <c r="F76" s="31" t="s">
        <v>902</v>
      </c>
      <c r="G76" s="42">
        <v>15</v>
      </c>
    </row>
    <row r="77" spans="1:7" ht="16.5" x14ac:dyDescent="0.25">
      <c r="A77" s="29" t="s">
        <v>901</v>
      </c>
      <c r="B77" s="30" t="s">
        <v>462</v>
      </c>
      <c r="C77" s="37">
        <f>VLOOKUP(B:B,'Tabella GdU'!D:F,3,FALSE)</f>
        <v>12.9451</v>
      </c>
      <c r="D77" s="44" t="s">
        <v>939</v>
      </c>
      <c r="E77" s="31" t="s">
        <v>903</v>
      </c>
      <c r="F77" s="31" t="s">
        <v>902</v>
      </c>
      <c r="G77" s="42">
        <v>10</v>
      </c>
    </row>
    <row r="78" spans="1:7" ht="16.5" x14ac:dyDescent="0.25">
      <c r="A78" s="29" t="s">
        <v>901</v>
      </c>
      <c r="B78" s="30" t="s">
        <v>424</v>
      </c>
      <c r="C78" s="37">
        <f>VLOOKUP(B:B,'Tabella GdU'!D:F,3,FALSE)</f>
        <v>10.7074</v>
      </c>
      <c r="D78" s="44" t="s">
        <v>939</v>
      </c>
      <c r="E78" s="31" t="s">
        <v>903</v>
      </c>
      <c r="F78" s="31" t="s">
        <v>902</v>
      </c>
      <c r="G78" s="42">
        <v>10</v>
      </c>
    </row>
    <row r="79" spans="1:7" ht="16.5" x14ac:dyDescent="0.25">
      <c r="A79" s="29" t="s">
        <v>904</v>
      </c>
      <c r="B79" s="33" t="s">
        <v>405</v>
      </c>
      <c r="C79" s="37">
        <f>VLOOKUP(B:B,'Tabella GdU'!D:F,3,FALSE)</f>
        <v>9.7498000000000005</v>
      </c>
      <c r="D79" s="44" t="s">
        <v>940</v>
      </c>
      <c r="E79" s="31" t="s">
        <v>905</v>
      </c>
      <c r="F79" s="31" t="s">
        <v>950</v>
      </c>
      <c r="G79" s="42">
        <v>10</v>
      </c>
    </row>
    <row r="80" spans="1:7" ht="16.5" x14ac:dyDescent="0.25">
      <c r="A80" s="29" t="s">
        <v>904</v>
      </c>
      <c r="B80" s="33" t="s">
        <v>646</v>
      </c>
      <c r="C80" s="37">
        <f>VLOOKUP(B:B,'Tabella GdU'!D:F,3,FALSE)</f>
        <v>11.1267</v>
      </c>
      <c r="D80" s="44" t="s">
        <v>940</v>
      </c>
      <c r="E80" s="31" t="s">
        <v>905</v>
      </c>
      <c r="F80" s="31" t="s">
        <v>950</v>
      </c>
      <c r="G80" s="42">
        <v>10</v>
      </c>
    </row>
    <row r="81" spans="1:7" ht="16.5" x14ac:dyDescent="0.25">
      <c r="A81" s="29" t="s">
        <v>904</v>
      </c>
      <c r="B81" s="33" t="s">
        <v>537</v>
      </c>
      <c r="C81" s="37">
        <f>VLOOKUP(B:B,'Tabella GdU'!D:F,3,FALSE)</f>
        <v>10.266500000000001</v>
      </c>
      <c r="D81" s="44" t="s">
        <v>940</v>
      </c>
      <c r="E81" s="31" t="s">
        <v>905</v>
      </c>
      <c r="F81" s="31" t="s">
        <v>950</v>
      </c>
      <c r="G81" s="42">
        <v>15</v>
      </c>
    </row>
    <row r="82" spans="1:7" ht="16.5" x14ac:dyDescent="0.25">
      <c r="A82" s="29" t="s">
        <v>904</v>
      </c>
      <c r="B82" s="33" t="s">
        <v>723</v>
      </c>
      <c r="C82" s="37">
        <f>VLOOKUP(B:B,'Tabella GdU'!D:F,3,FALSE)</f>
        <v>8.7746999999999993</v>
      </c>
      <c r="D82" s="44" t="s">
        <v>940</v>
      </c>
      <c r="E82" s="31" t="s">
        <v>905</v>
      </c>
      <c r="F82" s="31" t="s">
        <v>950</v>
      </c>
      <c r="G82" s="42">
        <v>10</v>
      </c>
    </row>
    <row r="83" spans="1:7" ht="16.5" x14ac:dyDescent="0.25">
      <c r="A83" s="29" t="s">
        <v>904</v>
      </c>
      <c r="B83" s="33" t="s">
        <v>800</v>
      </c>
      <c r="C83" s="37">
        <f>VLOOKUP(B:B,'Tabella GdU'!D:F,3,FALSE)</f>
        <v>8.9883000000000006</v>
      </c>
      <c r="D83" s="44" t="s">
        <v>940</v>
      </c>
      <c r="E83" s="31" t="s">
        <v>905</v>
      </c>
      <c r="F83" s="31" t="s">
        <v>950</v>
      </c>
      <c r="G83" s="42">
        <v>10</v>
      </c>
    </row>
    <row r="84" spans="1:7" ht="16.5" x14ac:dyDescent="0.25">
      <c r="A84" s="29" t="s">
        <v>904</v>
      </c>
      <c r="B84" s="33" t="s">
        <v>798</v>
      </c>
      <c r="C84" s="37">
        <f>VLOOKUP(B:B,'Tabella GdU'!D:F,3,FALSE)</f>
        <v>36.4054</v>
      </c>
      <c r="D84" s="44" t="s">
        <v>940</v>
      </c>
      <c r="E84" s="31" t="s">
        <v>905</v>
      </c>
      <c r="F84" s="31" t="s">
        <v>950</v>
      </c>
      <c r="G84" s="42">
        <v>15</v>
      </c>
    </row>
    <row r="85" spans="1:7" ht="16.5" x14ac:dyDescent="0.25">
      <c r="A85" s="29" t="s">
        <v>904</v>
      </c>
      <c r="B85" s="33" t="s">
        <v>759</v>
      </c>
      <c r="C85" s="37">
        <f>VLOOKUP(B:B,'Tabella GdU'!D:F,3,FALSE)</f>
        <v>13.0223</v>
      </c>
      <c r="D85" s="44" t="s">
        <v>940</v>
      </c>
      <c r="E85" s="31" t="s">
        <v>905</v>
      </c>
      <c r="F85" s="31" t="s">
        <v>950</v>
      </c>
      <c r="G85" s="42">
        <v>10</v>
      </c>
    </row>
    <row r="86" spans="1:7" ht="16.5" x14ac:dyDescent="0.25">
      <c r="A86" s="29" t="s">
        <v>906</v>
      </c>
      <c r="B86" s="33" t="s">
        <v>638</v>
      </c>
      <c r="C86" s="37">
        <f>VLOOKUP(B:B,'Tabella GdU'!D:F,3,FALSE)</f>
        <v>16.767099999999999</v>
      </c>
      <c r="D86" s="44" t="s">
        <v>907</v>
      </c>
      <c r="E86" s="31" t="s">
        <v>908</v>
      </c>
      <c r="F86" s="31" t="s">
        <v>951</v>
      </c>
      <c r="G86" s="42">
        <v>10</v>
      </c>
    </row>
    <row r="87" spans="1:7" ht="16.5" x14ac:dyDescent="0.25">
      <c r="A87" s="29" t="s">
        <v>906</v>
      </c>
      <c r="B87" s="33" t="s">
        <v>928</v>
      </c>
      <c r="C87" s="37">
        <f>VLOOKUP(B:B,'Tabella GdU'!D:F,3,FALSE)</f>
        <v>14.458</v>
      </c>
      <c r="D87" s="44" t="s">
        <v>907</v>
      </c>
      <c r="E87" s="31" t="s">
        <v>908</v>
      </c>
      <c r="F87" s="31" t="s">
        <v>951</v>
      </c>
      <c r="G87" s="42">
        <v>10</v>
      </c>
    </row>
    <row r="88" spans="1:7" ht="16.5" x14ac:dyDescent="0.25">
      <c r="A88" s="29" t="s">
        <v>906</v>
      </c>
      <c r="B88" s="33" t="s">
        <v>664</v>
      </c>
      <c r="C88" s="37">
        <f>VLOOKUP(B:B,'Tabella GdU'!D:F,3,FALSE)</f>
        <v>77.193600000000004</v>
      </c>
      <c r="D88" s="44" t="s">
        <v>907</v>
      </c>
      <c r="E88" s="31" t="s">
        <v>908</v>
      </c>
      <c r="F88" s="31" t="s">
        <v>951</v>
      </c>
      <c r="G88" s="42">
        <v>15</v>
      </c>
    </row>
    <row r="89" spans="1:7" ht="16.5" x14ac:dyDescent="0.25">
      <c r="A89" s="29" t="s">
        <v>906</v>
      </c>
      <c r="B89" s="33" t="s">
        <v>539</v>
      </c>
      <c r="C89" s="37">
        <f>VLOOKUP(B:B,'Tabella GdU'!D:F,3,FALSE)</f>
        <v>14.0433</v>
      </c>
      <c r="D89" s="44" t="s">
        <v>907</v>
      </c>
      <c r="E89" s="31" t="s">
        <v>908</v>
      </c>
      <c r="F89" s="31" t="s">
        <v>951</v>
      </c>
      <c r="G89" s="42">
        <v>15</v>
      </c>
    </row>
    <row r="90" spans="1:7" ht="16.5" x14ac:dyDescent="0.25">
      <c r="A90" s="29" t="s">
        <v>909</v>
      </c>
      <c r="B90" s="33" t="s">
        <v>432</v>
      </c>
      <c r="C90" s="37">
        <f>VLOOKUP(B:B,'Tabella GdU'!D:F,3,FALSE)</f>
        <v>24.240500000000001</v>
      </c>
      <c r="D90" s="44" t="s">
        <v>910</v>
      </c>
      <c r="E90" s="31" t="s">
        <v>911</v>
      </c>
      <c r="F90" s="31" t="s">
        <v>952</v>
      </c>
      <c r="G90" s="42">
        <v>10</v>
      </c>
    </row>
    <row r="91" spans="1:7" ht="16.5" x14ac:dyDescent="0.25">
      <c r="A91" s="29" t="s">
        <v>909</v>
      </c>
      <c r="B91" s="33" t="s">
        <v>492</v>
      </c>
      <c r="C91" s="37">
        <f>VLOOKUP(B:B,'Tabella GdU'!D:F,3,FALSE)</f>
        <v>58.531700000000001</v>
      </c>
      <c r="D91" s="44" t="s">
        <v>910</v>
      </c>
      <c r="E91" s="31" t="s">
        <v>911</v>
      </c>
      <c r="F91" s="31" t="s">
        <v>952</v>
      </c>
      <c r="G91" s="42">
        <v>10</v>
      </c>
    </row>
    <row r="92" spans="1:7" ht="16.5" x14ac:dyDescent="0.25">
      <c r="A92" s="29" t="s">
        <v>909</v>
      </c>
      <c r="B92" s="33" t="s">
        <v>565</v>
      </c>
      <c r="C92" s="37">
        <f>VLOOKUP(B:B,'Tabella GdU'!D:F,3,FALSE)</f>
        <v>49.503</v>
      </c>
      <c r="D92" s="44" t="s">
        <v>910</v>
      </c>
      <c r="E92" s="31" t="s">
        <v>911</v>
      </c>
      <c r="F92" s="31" t="s">
        <v>952</v>
      </c>
      <c r="G92" s="42">
        <v>10</v>
      </c>
    </row>
    <row r="93" spans="1:7" ht="16.5" x14ac:dyDescent="0.25">
      <c r="A93" s="29" t="s">
        <v>909</v>
      </c>
      <c r="B93" s="33" t="s">
        <v>846</v>
      </c>
      <c r="C93" s="37">
        <f>VLOOKUP(B:B,'Tabella GdU'!D:F,3,FALSE)</f>
        <v>62.308500000000002</v>
      </c>
      <c r="D93" s="44" t="s">
        <v>910</v>
      </c>
      <c r="E93" s="31" t="s">
        <v>911</v>
      </c>
      <c r="F93" s="31" t="s">
        <v>952</v>
      </c>
      <c r="G93" s="42">
        <v>10</v>
      </c>
    </row>
    <row r="94" spans="1:7" ht="16.5" x14ac:dyDescent="0.25">
      <c r="A94" s="29" t="s">
        <v>909</v>
      </c>
      <c r="B94" s="33" t="s">
        <v>692</v>
      </c>
      <c r="C94" s="37">
        <f>VLOOKUP(B:B,'Tabella GdU'!D:F,3,FALSE)</f>
        <v>35.115299999999998</v>
      </c>
      <c r="D94" s="44" t="s">
        <v>910</v>
      </c>
      <c r="E94" s="31" t="s">
        <v>911</v>
      </c>
      <c r="F94" s="31" t="s">
        <v>952</v>
      </c>
      <c r="G94" s="42">
        <v>15</v>
      </c>
    </row>
    <row r="95" spans="1:7" ht="16.5" x14ac:dyDescent="0.25">
      <c r="A95" s="29" t="s">
        <v>909</v>
      </c>
      <c r="B95" s="33" t="s">
        <v>381</v>
      </c>
      <c r="C95" s="37">
        <f>VLOOKUP(B:B,'Tabella GdU'!D:F,3,FALSE)</f>
        <v>13.561199999999999</v>
      </c>
      <c r="D95" s="44" t="s">
        <v>910</v>
      </c>
      <c r="E95" s="31" t="s">
        <v>911</v>
      </c>
      <c r="F95" s="31" t="s">
        <v>952</v>
      </c>
      <c r="G95" s="42">
        <v>10</v>
      </c>
    </row>
    <row r="96" spans="1:7" ht="16.5" x14ac:dyDescent="0.25">
      <c r="A96" s="29" t="s">
        <v>909</v>
      </c>
      <c r="B96" s="33" t="s">
        <v>561</v>
      </c>
      <c r="C96" s="37">
        <f>VLOOKUP(B:B,'Tabella GdU'!D:F,3,FALSE)</f>
        <v>36.804099999999998</v>
      </c>
      <c r="D96" s="44" t="s">
        <v>910</v>
      </c>
      <c r="E96" s="31" t="s">
        <v>911</v>
      </c>
      <c r="F96" s="31" t="s">
        <v>952</v>
      </c>
      <c r="G96" s="42">
        <v>10</v>
      </c>
    </row>
    <row r="97" spans="1:7" ht="16.5" x14ac:dyDescent="0.25">
      <c r="A97" s="29" t="s">
        <v>909</v>
      </c>
      <c r="B97" s="33" t="s">
        <v>628</v>
      </c>
      <c r="C97" s="37">
        <f>VLOOKUP(B:B,'Tabella GdU'!D:F,3,FALSE)</f>
        <v>16.742799999999999</v>
      </c>
      <c r="D97" s="44" t="s">
        <v>910</v>
      </c>
      <c r="E97" s="31" t="s">
        <v>911</v>
      </c>
      <c r="F97" s="31" t="s">
        <v>952</v>
      </c>
      <c r="G97" s="42">
        <v>10</v>
      </c>
    </row>
    <row r="103" spans="1:7" x14ac:dyDescent="0.25">
      <c r="A103" s="28" t="s">
        <v>912</v>
      </c>
    </row>
  </sheetData>
  <autoFilter ref="A1:C1"/>
  <hyperlinks>
    <hyperlink ref="A10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5</vt:i4>
      </vt:variant>
    </vt:vector>
  </HeadingPairs>
  <TitlesOfParts>
    <vt:vector size="13" baseType="lpstr">
      <vt:lpstr>1.ANAGRAFICA</vt:lpstr>
      <vt:lpstr>2.QUADRO LOCALIZZAZIONE INTER.</vt:lpstr>
      <vt:lpstr>3.PUNTEGGI - PRI. 1 e PRI.2 </vt:lpstr>
      <vt:lpstr>5.RIEPILOGO PUNTEGGIO</vt:lpstr>
      <vt:lpstr>6.RIEPILOGO SPESA</vt:lpstr>
      <vt:lpstr>Zone rurali + unione comuni</vt:lpstr>
      <vt:lpstr>Tabella GdU</vt:lpstr>
      <vt:lpstr>UNIONI DI COMUNI</vt:lpstr>
      <vt:lpstr>'1.ANAGRAFICA'!Area_stampa</vt:lpstr>
      <vt:lpstr>'2.QUADRO LOCALIZZAZIONE INTER.'!Area_stampa</vt:lpstr>
      <vt:lpstr>'3.PUNTEGGI - PRI. 1 e PRI.2 '!Area_stampa</vt:lpstr>
      <vt:lpstr>'5.RIEPILOGO PUNTEGGIO'!Area_stampa</vt:lpstr>
      <vt:lpstr>'6.RIEPILOGO SPESA'!Area_stampa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Ritella</dc:creator>
  <cp:lastModifiedBy>Mina Ritella</cp:lastModifiedBy>
  <cp:lastPrinted>2023-04-04T09:51:16Z</cp:lastPrinted>
  <dcterms:created xsi:type="dcterms:W3CDTF">2022-10-17T12:36:53Z</dcterms:created>
  <dcterms:modified xsi:type="dcterms:W3CDTF">2023-04-14T07:43:52Z</dcterms:modified>
</cp:coreProperties>
</file>